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80" windowWidth="15480" windowHeight="5640" tabRatio="929" activeTab="3"/>
  </bookViews>
  <sheets>
    <sheet name="Titulní strana 5. soutěže" sheetId="1" r:id="rId1"/>
    <sheet name="All 5. soutěž NS" sheetId="2" r:id="rId2"/>
    <sheet name="Titulní strana MiČR 2007" sheetId="3" r:id="rId3"/>
    <sheet name="All serial 2007 - konečná v.l." sheetId="4" r:id="rId4"/>
    <sheet name="NSS-A-Mezin. účast" sheetId="5" r:id="rId5"/>
    <sheet name="NSS-B-Mezin. účast" sheetId="6" r:id="rId6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'All 5. soutěž NS'!$A$1:$P$18</definedName>
    <definedName name="_xlnm.Print_Area" localSheetId="3">'All serial 2007 - konečná v.l.'!$A$1:$R$15</definedName>
    <definedName name="_xlnm.Print_Area" localSheetId="4">'NSS-A-Mezin. účast'!$A$1:$S$33</definedName>
    <definedName name="_xlnm.Print_Area" localSheetId="5">'NSS-B-Mezin. účast'!$A$1:$S$28</definedName>
    <definedName name="_xlnm.Print_Area" localSheetId="0">'Titulní strana 5. soutěže'!$A$1:$E$50</definedName>
  </definedNames>
  <calcPr fullCalcOnLoad="1"/>
</workbook>
</file>

<file path=xl/sharedStrings.xml><?xml version="1.0" encoding="utf-8"?>
<sst xmlns="http://schemas.openxmlformats.org/spreadsheetml/2006/main" count="2582" uniqueCount="1008">
  <si>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</si>
  <si>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</si>
  <si>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</si>
  <si>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</si>
  <si>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</si>
  <si>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</si>
  <si>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</si>
  <si>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</si>
  <si>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</si>
  <si>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</si>
  <si>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</si>
  <si>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</si>
  <si>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</si>
  <si>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</si>
  <si>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Ved.startov. č. 3:</t>
  </si>
  <si>
    <t>NSS</t>
  </si>
  <si>
    <t>Rozhodčí:</t>
  </si>
  <si>
    <t xml:space="preserve"> start. č.1:</t>
  </si>
  <si>
    <t>start. č. 2:</t>
  </si>
  <si>
    <t>start. č. 3:</t>
  </si>
  <si>
    <t>Bodovací komise:</t>
  </si>
  <si>
    <t>F2</t>
  </si>
  <si>
    <t>F4, DS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</si>
  <si>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</si>
  <si>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</si>
  <si>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</si>
  <si>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</si>
  <si>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</si>
  <si>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</si>
  <si>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</si>
  <si>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</si>
  <si>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</si>
  <si>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</si>
  <si>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</si>
  <si>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</si>
  <si>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</si>
  <si>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</si>
  <si>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</si>
  <si>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</si>
  <si>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</si>
  <si>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</si>
  <si>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</si>
  <si>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</si>
  <si>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</si>
  <si>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Admirál  Jablonec n.N</t>
  </si>
  <si>
    <t>1:50</t>
  </si>
  <si>
    <t>F4 - A Junior</t>
  </si>
  <si>
    <t>Rozj.</t>
  </si>
  <si>
    <t>1</t>
  </si>
  <si>
    <t>Vydra</t>
  </si>
  <si>
    <t>2</t>
  </si>
  <si>
    <t>3</t>
  </si>
  <si>
    <t>4</t>
  </si>
  <si>
    <t>5</t>
  </si>
  <si>
    <t>F - DS</t>
  </si>
  <si>
    <t>Parní stroj</t>
  </si>
  <si>
    <t>Celkem par.str.</t>
  </si>
  <si>
    <t>Celkem stat. ho.</t>
  </si>
  <si>
    <t>Špinar Jiří</t>
  </si>
  <si>
    <t>Individuální člen</t>
  </si>
  <si>
    <t>1:30</t>
  </si>
  <si>
    <t>NSS - A</t>
  </si>
  <si>
    <r>
      <t>K</t>
    </r>
    <r>
      <rPr>
        <b/>
        <vertAlign val="subscript"/>
        <sz val="10"/>
        <rFont val="Arial CE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</si>
  <si>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</si>
  <si>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</si>
  <si>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</si>
  <si>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</si>
  <si>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</si>
  <si>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</si>
  <si>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Přepočít. Jízdy Tz [s] a pořadí</t>
  </si>
  <si>
    <t>Součet pořadí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</si>
  <si>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</si>
  <si>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</si>
  <si>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</si>
  <si>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 j</t>
  </si>
  <si>
    <t>2. j</t>
  </si>
  <si>
    <t>3. j</t>
  </si>
  <si>
    <t>P</t>
  </si>
  <si>
    <t>Endeavour</t>
  </si>
  <si>
    <t>1:29</t>
  </si>
  <si>
    <t>F2 - A Senior</t>
  </si>
  <si>
    <t>F2 - B Senior</t>
  </si>
  <si>
    <t>F2 - C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</si>
  <si>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</si>
  <si>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</si>
  <si>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</si>
  <si>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</si>
  <si>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</si>
  <si>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</si>
  <si>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</si>
  <si>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</si>
  <si>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</si>
  <si>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</si>
  <si>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</si>
  <si>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</si>
  <si>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</si>
  <si>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</si>
  <si>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</si>
  <si>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</si>
  <si>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</si>
  <si>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</si>
  <si>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</si>
  <si>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</si>
  <si>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</si>
  <si>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</si>
  <si>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NSS - B</t>
  </si>
  <si>
    <t>F4 - C</t>
  </si>
  <si>
    <t>F4 - B Senior</t>
  </si>
  <si>
    <t>F4 - B Junior</t>
  </si>
  <si>
    <t>F4 - A Senior</t>
  </si>
  <si>
    <t>Ábel Štefan</t>
  </si>
  <si>
    <t>Chmelka František</t>
  </si>
  <si>
    <t>Kreisel Jiří</t>
  </si>
  <si>
    <t>Ožana Tomáš-jun</t>
  </si>
  <si>
    <t>Slížek Josef</t>
  </si>
  <si>
    <t>Uherková Marcela</t>
  </si>
  <si>
    <t>SR</t>
  </si>
  <si>
    <t>SR - Bratislava</t>
  </si>
  <si>
    <t>KLoM Admirál Jablonec n. N.</t>
  </si>
  <si>
    <t>266-003</t>
  </si>
  <si>
    <t>MK Havířov</t>
  </si>
  <si>
    <t>Trigger</t>
  </si>
  <si>
    <t>131-041</t>
  </si>
  <si>
    <t>Stormy weather</t>
  </si>
  <si>
    <t>266-026</t>
  </si>
  <si>
    <t>KLoM Havířov</t>
  </si>
  <si>
    <t>Comtesse</t>
  </si>
  <si>
    <t>028-008</t>
  </si>
  <si>
    <t>KLoM Nautilus Proboštov</t>
  </si>
  <si>
    <t>266-006</t>
  </si>
  <si>
    <t>Corona Sk 40</t>
  </si>
  <si>
    <t>1:34</t>
  </si>
  <si>
    <t>1:20</t>
  </si>
  <si>
    <t>1:10</t>
  </si>
  <si>
    <t>1:12</t>
  </si>
  <si>
    <t>1:25</t>
  </si>
  <si>
    <t>1:15</t>
  </si>
  <si>
    <t>Zeman Jaroslav</t>
  </si>
  <si>
    <t>028-010</t>
  </si>
  <si>
    <t>Dorian Gray</t>
  </si>
  <si>
    <t>Egrt Karel</t>
  </si>
  <si>
    <t>Emler Vratislav</t>
  </si>
  <si>
    <t>Vrba Václav</t>
  </si>
  <si>
    <t>091-001</t>
  </si>
  <si>
    <t>Hořovice</t>
  </si>
  <si>
    <t>Thalassa</t>
  </si>
  <si>
    <t>131-027</t>
  </si>
  <si>
    <t>Atlantis</t>
  </si>
  <si>
    <t>134-001</t>
  </si>
  <si>
    <t>KLM "Royal Dux" Duchcov</t>
  </si>
  <si>
    <t>Valdivia - Altona</t>
  </si>
  <si>
    <t>Benjamin W. Latham</t>
  </si>
  <si>
    <t>Výsledková listina   Lo-05</t>
  </si>
  <si>
    <t>7. - 9.9.2007</t>
  </si>
  <si>
    <t>ATC Eden Jinolice</t>
  </si>
  <si>
    <t>členové Česílko Valdice</t>
  </si>
  <si>
    <t>Kamil Němec</t>
  </si>
  <si>
    <t>Petr Hlava</t>
  </si>
  <si>
    <t>Otakar Holan</t>
  </si>
  <si>
    <t>CZ-11/B</t>
  </si>
  <si>
    <t>Ing. Ivan Grňa</t>
  </si>
  <si>
    <t>CZ-13/A</t>
  </si>
  <si>
    <t>Václav Podlešák</t>
  </si>
  <si>
    <t>R-28</t>
  </si>
  <si>
    <t>Ing. Zdeněk Tomášek</t>
  </si>
  <si>
    <t>CZ-02/A/OS</t>
  </si>
  <si>
    <t>Bohuslav Ferjančič</t>
  </si>
  <si>
    <t>R-41</t>
  </si>
  <si>
    <t>Lubomír Jedlička</t>
  </si>
  <si>
    <t>R-125</t>
  </si>
  <si>
    <t>František Hosnedl</t>
  </si>
  <si>
    <t>R-27</t>
  </si>
  <si>
    <t>Jiří Krupička</t>
  </si>
  <si>
    <t>R-23</t>
  </si>
  <si>
    <t>Vladimír Procházka</t>
  </si>
  <si>
    <t>R-37</t>
  </si>
  <si>
    <t>Josef Čejka</t>
  </si>
  <si>
    <t>R-4</t>
  </si>
  <si>
    <t>Vladimír Bláha</t>
  </si>
  <si>
    <t>Výsledky zpracoval: Jan Jedlička , kontrola Jiří Špinar-ved sekce NS</t>
  </si>
  <si>
    <t>Nashledanou se těší modeláři z  Česílko Valdice</t>
  </si>
  <si>
    <t>http://www.lastnem.estranky.cz/</t>
  </si>
  <si>
    <t>5. soutěž "Seriálu MiČR - NS" – Jinolice</t>
  </si>
  <si>
    <t>8.9. v 8:00 nástupem závodníků, od 8:30 do 19:00 jízdy</t>
  </si>
  <si>
    <t xml:space="preserve">9.9. ve 11:00 konec jízd, </t>
  </si>
  <si>
    <t>9.9. ve 13:00 vyhlášení výsledků soutěže a Č-S-P poháru - NS</t>
  </si>
  <si>
    <t>Oblačno, déšť, proměnlivý severozápadní vítr</t>
  </si>
  <si>
    <t>Termín: 07.09.2007 - 09.09.2007</t>
  </si>
  <si>
    <t>Soutěž: 5. soutěž  "Seriálu MiČR - NS"; Jinolice; kemp EDEN 2007</t>
  </si>
  <si>
    <t>Weiss Václav</t>
  </si>
  <si>
    <t>134-036</t>
  </si>
  <si>
    <t>KLM Royal Duchcov</t>
  </si>
  <si>
    <t>Arménia</t>
  </si>
  <si>
    <t>Piller Viktor</t>
  </si>
  <si>
    <t>131-062</t>
  </si>
  <si>
    <t>PG 117</t>
  </si>
  <si>
    <t>Brychta Roman</t>
  </si>
  <si>
    <t>266-002</t>
  </si>
  <si>
    <t>KLoM Český Těšín</t>
  </si>
  <si>
    <t>Atlas II</t>
  </si>
  <si>
    <t>Brychtová Kateřina</t>
  </si>
  <si>
    <t>266-023</t>
  </si>
  <si>
    <t>KTS</t>
  </si>
  <si>
    <t>1:21</t>
  </si>
  <si>
    <t>Šesták Miloslav</t>
  </si>
  <si>
    <t>135-07</t>
  </si>
  <si>
    <t>KLM Kroměříž</t>
  </si>
  <si>
    <t>Stoltera</t>
  </si>
  <si>
    <t>1:33</t>
  </si>
  <si>
    <t>Sýkora Jan st.</t>
  </si>
  <si>
    <t>135-20</t>
  </si>
  <si>
    <t>Kontroler 15</t>
  </si>
  <si>
    <t>Jedlička Stanislav</t>
  </si>
  <si>
    <t>135-21</t>
  </si>
  <si>
    <t>Jan</t>
  </si>
  <si>
    <t>1:35</t>
  </si>
  <si>
    <t>Sýkora Jan ml.</t>
  </si>
  <si>
    <t>135-06</t>
  </si>
  <si>
    <t>Kirchwerder</t>
  </si>
  <si>
    <t>Pischnothová Marcela</t>
  </si>
  <si>
    <t>0</t>
  </si>
  <si>
    <t>KLoM Brandýs nad Labem</t>
  </si>
  <si>
    <t>Ares</t>
  </si>
  <si>
    <t>Hanuška Ladislav</t>
  </si>
  <si>
    <t>"NAUTILUS"Proboštov</t>
  </si>
  <si>
    <t>Lešč</t>
  </si>
  <si>
    <t>Urban Zdeněk</t>
  </si>
  <si>
    <t>330-010</t>
  </si>
  <si>
    <t>MK-Vsetín</t>
  </si>
  <si>
    <t>Dornbusch</t>
  </si>
  <si>
    <t>Ferjančič Michal</t>
  </si>
  <si>
    <t>145-016</t>
  </si>
  <si>
    <t>MAJÁK Borovany</t>
  </si>
  <si>
    <t>TR - 47</t>
  </si>
  <si>
    <t>Linhart Jiří</t>
  </si>
  <si>
    <t>KLM Dvůr Králové n/L</t>
  </si>
  <si>
    <t>SB 131</t>
  </si>
  <si>
    <t>1:100</t>
  </si>
  <si>
    <t>Jíša Stanislav</t>
  </si>
  <si>
    <t>409-2</t>
  </si>
  <si>
    <t>KLoM Plzeň-Letkov</t>
  </si>
  <si>
    <t>Andrea Doria</t>
  </si>
  <si>
    <t>Houska Martin</t>
  </si>
  <si>
    <t>143-01</t>
  </si>
  <si>
    <t>Navi Studio Plzeň</t>
  </si>
  <si>
    <t>President Masaryk</t>
  </si>
  <si>
    <t>Kubíček Jiří</t>
  </si>
  <si>
    <t>330-005</t>
  </si>
  <si>
    <t>Filip Karel</t>
  </si>
  <si>
    <t>145-026</t>
  </si>
  <si>
    <t>Kiisla</t>
  </si>
  <si>
    <t>1:75</t>
  </si>
  <si>
    <t>Vladyka Ondřej</t>
  </si>
  <si>
    <t>079-040</t>
  </si>
  <si>
    <t>USS Texas</t>
  </si>
  <si>
    <t>Vladyka Stanislav</t>
  </si>
  <si>
    <t>079-028</t>
  </si>
  <si>
    <t>Nachi</t>
  </si>
  <si>
    <t>Vladyková Zdeňka</t>
  </si>
  <si>
    <t>079-032</t>
  </si>
  <si>
    <t>USS Missouri</t>
  </si>
  <si>
    <t>Cerha František</t>
  </si>
  <si>
    <t>079-005</t>
  </si>
  <si>
    <t>CV 21 USS Boxer</t>
  </si>
  <si>
    <t>Zudla Peter</t>
  </si>
  <si>
    <t>Kirov</t>
  </si>
  <si>
    <t>Kupka Martin</t>
  </si>
  <si>
    <t>403-005</t>
  </si>
  <si>
    <t>KLoM Třebechovice p. Or.</t>
  </si>
  <si>
    <t>Luna</t>
  </si>
  <si>
    <t>Žák Miloš</t>
  </si>
  <si>
    <t>403-006</t>
  </si>
  <si>
    <t>Darakev Pavel</t>
  </si>
  <si>
    <t>403-004</t>
  </si>
  <si>
    <t>Aurora</t>
  </si>
  <si>
    <t>Janko Jakub</t>
  </si>
  <si>
    <t>403-007</t>
  </si>
  <si>
    <t>Pilot 23</t>
  </si>
  <si>
    <t>Němec Tomáš</t>
  </si>
  <si>
    <t>189-016</t>
  </si>
  <si>
    <t>Česílko</t>
  </si>
  <si>
    <t>Dělový člun</t>
  </si>
  <si>
    <t>Bartoš Miroslav</t>
  </si>
  <si>
    <t>189-006</t>
  </si>
  <si>
    <t>Artur</t>
  </si>
  <si>
    <t>Gregor Tomáš</t>
  </si>
  <si>
    <t>189-013</t>
  </si>
  <si>
    <t>Gregor Jindřich</t>
  </si>
  <si>
    <t>189-012</t>
  </si>
  <si>
    <t>Skarke Jakub</t>
  </si>
  <si>
    <t>189-017</t>
  </si>
  <si>
    <t>Falke</t>
  </si>
  <si>
    <t>Vlach Jan</t>
  </si>
  <si>
    <t>134-022</t>
  </si>
  <si>
    <t>Spider</t>
  </si>
  <si>
    <t>Janeček Jiří</t>
  </si>
  <si>
    <t>145-035</t>
  </si>
  <si>
    <t>KLoM Ledenice</t>
  </si>
  <si>
    <t>Victoria</t>
  </si>
  <si>
    <t>Pilot 24</t>
  </si>
  <si>
    <t>KLM Bílina</t>
  </si>
  <si>
    <t>Hosnedl Petr</t>
  </si>
  <si>
    <t>Tomík</t>
  </si>
  <si>
    <t>Policie</t>
  </si>
  <si>
    <t>Pavel Lukáš</t>
  </si>
  <si>
    <t>145-041</t>
  </si>
  <si>
    <t>Leader</t>
  </si>
  <si>
    <t>Vondrášek Igor</t>
  </si>
  <si>
    <t>145-019</t>
  </si>
  <si>
    <t>Junek Jan</t>
  </si>
  <si>
    <t>145-002</t>
  </si>
  <si>
    <t>BR 503</t>
  </si>
  <si>
    <t>Zbořil Tomáš</t>
  </si>
  <si>
    <t>145-062</t>
  </si>
  <si>
    <t>Zbořil Petr</t>
  </si>
  <si>
    <t>145-061</t>
  </si>
  <si>
    <t>Bremen</t>
  </si>
  <si>
    <t>Bodžár Jakub</t>
  </si>
  <si>
    <t>145-003</t>
  </si>
  <si>
    <t>Mistrál</t>
  </si>
  <si>
    <t>Tachecí Tomáš</t>
  </si>
  <si>
    <t>145-051</t>
  </si>
  <si>
    <t>Sabrina</t>
  </si>
  <si>
    <t>Sedlák Vojtěch</t>
  </si>
  <si>
    <t>336-016</t>
  </si>
  <si>
    <t>Grenade</t>
  </si>
  <si>
    <t>Survey-2</t>
  </si>
  <si>
    <t>Šmejkal Ondřej</t>
  </si>
  <si>
    <t>316-012</t>
  </si>
  <si>
    <t>KLoM Fregata Bakov n. J.</t>
  </si>
  <si>
    <t>Sally</t>
  </si>
  <si>
    <t>Tomášková Ivana</t>
  </si>
  <si>
    <t>131-051</t>
  </si>
  <si>
    <t>Brake</t>
  </si>
  <si>
    <t>Václavů Pavel</t>
  </si>
  <si>
    <t>131-065</t>
  </si>
  <si>
    <t>Sally-65</t>
  </si>
  <si>
    <t>Pilot</t>
  </si>
  <si>
    <t>Louma Pavel</t>
  </si>
  <si>
    <t>131-052</t>
  </si>
  <si>
    <t>Survey - 10</t>
  </si>
  <si>
    <t>Sudek Karel</t>
  </si>
  <si>
    <t>Karibic</t>
  </si>
  <si>
    <t>Ožana Tomáš</t>
  </si>
  <si>
    <t>336-014</t>
  </si>
  <si>
    <t>Tom</t>
  </si>
  <si>
    <t>Hlava Petr</t>
  </si>
  <si>
    <t>189-001</t>
  </si>
  <si>
    <t>Regatta</t>
  </si>
  <si>
    <t>Němec Kamil</t>
  </si>
  <si>
    <t>189-018</t>
  </si>
  <si>
    <t>Lacaile</t>
  </si>
  <si>
    <t>Bilina Jiří</t>
  </si>
  <si>
    <t>189-019</t>
  </si>
  <si>
    <t>Xenie</t>
  </si>
  <si>
    <t>Ferjančič Bohuslav</t>
  </si>
  <si>
    <t>145-031</t>
  </si>
  <si>
    <t>Edita</t>
  </si>
  <si>
    <t>Jedlička Jan</t>
  </si>
  <si>
    <t>511-009</t>
  </si>
  <si>
    <t>Gaia</t>
  </si>
  <si>
    <t>Jedlička Pavel</t>
  </si>
  <si>
    <t>511-008</t>
  </si>
  <si>
    <t>Raf 340</t>
  </si>
  <si>
    <t>Janeček Jiří st.</t>
  </si>
  <si>
    <t>145-028</t>
  </si>
  <si>
    <t>Police</t>
  </si>
  <si>
    <t>Procházka Vladimír</t>
  </si>
  <si>
    <t>368-003</t>
  </si>
  <si>
    <t>Klomfar Jaroslav</t>
  </si>
  <si>
    <t>145-023</t>
  </si>
  <si>
    <t>Geronimo Sabuco</t>
  </si>
  <si>
    <t>Hosnedl František</t>
  </si>
  <si>
    <t>145-029</t>
  </si>
  <si>
    <t>Hydrograf</t>
  </si>
  <si>
    <t>Čejka Josef</t>
  </si>
  <si>
    <t>079-004</t>
  </si>
  <si>
    <t>Lilka</t>
  </si>
  <si>
    <t>Nývlt Jaroslav</t>
  </si>
  <si>
    <t>145-027</t>
  </si>
  <si>
    <t>PR 206</t>
  </si>
  <si>
    <t>Malinský Miroslav</t>
  </si>
  <si>
    <t>079-021</t>
  </si>
  <si>
    <t>SPS M-1</t>
  </si>
  <si>
    <t>Podlešák Václav</t>
  </si>
  <si>
    <t>Fénix</t>
  </si>
  <si>
    <t>Šmejkalová Hana</t>
  </si>
  <si>
    <t>316-005</t>
  </si>
  <si>
    <t>Policejní člun</t>
  </si>
  <si>
    <t>Šmejkal Miroslav</t>
  </si>
  <si>
    <t>316-004</t>
  </si>
  <si>
    <t>Lukeš Petr</t>
  </si>
  <si>
    <t>028-015</t>
  </si>
  <si>
    <t>Kahna</t>
  </si>
  <si>
    <t>Souček Miloslav</t>
  </si>
  <si>
    <t>Jungman Jaroslav</t>
  </si>
  <si>
    <t>028-003</t>
  </si>
  <si>
    <t>Orlík</t>
  </si>
  <si>
    <t>Šeichl David</t>
  </si>
  <si>
    <t>48-04</t>
  </si>
  <si>
    <t>"Delta" Pardubice</t>
  </si>
  <si>
    <t>Naxos</t>
  </si>
  <si>
    <t>Sudek Petr</t>
  </si>
  <si>
    <t>Jedlička Lubomír</t>
  </si>
  <si>
    <t>511-011</t>
  </si>
  <si>
    <t>Plíhal Ivo</t>
  </si>
  <si>
    <t>CBM 55 FT</t>
  </si>
  <si>
    <t>Emile Robin</t>
  </si>
  <si>
    <t>Blanckert</t>
  </si>
  <si>
    <t>Riedl Pavel</t>
  </si>
  <si>
    <t>330-009</t>
  </si>
  <si>
    <t>Ton 12</t>
  </si>
  <si>
    <t>Calypso</t>
  </si>
  <si>
    <t>1:48</t>
  </si>
  <si>
    <t>Grňa Ivan</t>
  </si>
  <si>
    <t>135-12</t>
  </si>
  <si>
    <t>St. Canute</t>
  </si>
  <si>
    <t>Karpatský Martin</t>
  </si>
  <si>
    <t>079-025</t>
  </si>
  <si>
    <t>Bobr</t>
  </si>
  <si>
    <t>1:150</t>
  </si>
  <si>
    <t>Hanušková Daniela</t>
  </si>
  <si>
    <t>28-20</t>
  </si>
  <si>
    <t>Jíša Petr</t>
  </si>
  <si>
    <t>409-1</t>
  </si>
  <si>
    <t>Snowberry</t>
  </si>
  <si>
    <t>1:72</t>
  </si>
  <si>
    <t>Grňa Lukáš</t>
  </si>
  <si>
    <t>135-11</t>
  </si>
  <si>
    <t>Tomášek Zdeněk</t>
  </si>
  <si>
    <t>131-023</t>
  </si>
  <si>
    <t>Voráček Jiří</t>
  </si>
  <si>
    <t>145-058</t>
  </si>
  <si>
    <t>TB III klasse</t>
  </si>
  <si>
    <t>131-026</t>
  </si>
  <si>
    <t>Cap Sizun</t>
  </si>
  <si>
    <t>131-015</t>
  </si>
  <si>
    <t>S.M.S Oldenburg</t>
  </si>
  <si>
    <t>1:70</t>
  </si>
  <si>
    <t>Ezequiel</t>
  </si>
  <si>
    <t>028-001</t>
  </si>
  <si>
    <t>018-017</t>
  </si>
  <si>
    <t>Nehodnotilo se. Bodování viz. LO-17b a LO-19</t>
  </si>
  <si>
    <t>511-002</t>
  </si>
  <si>
    <t>8-9</t>
  </si>
  <si>
    <t>10-11</t>
  </si>
  <si>
    <t>12-13</t>
  </si>
  <si>
    <t>028-025</t>
  </si>
  <si>
    <t>028-007</t>
  </si>
  <si>
    <t>131-088</t>
  </si>
  <si>
    <t>131-087</t>
  </si>
  <si>
    <t>131-086</t>
  </si>
  <si>
    <t>5-8</t>
  </si>
  <si>
    <t>Suzane</t>
  </si>
  <si>
    <t>Započítávané soutěže do 14.seriálu MiČR kategorie NS 2007</t>
  </si>
  <si>
    <t>Lo - 01</t>
  </si>
  <si>
    <t>Duchcov</t>
  </si>
  <si>
    <t>11. - 13.5. 2007</t>
  </si>
  <si>
    <t>(jen NSS)</t>
  </si>
  <si>
    <t>Podmínka vyhlášení Mistr ČR:</t>
  </si>
  <si>
    <t>(Lo-17a)</t>
  </si>
  <si>
    <t>junioři:</t>
  </si>
  <si>
    <t>min. 5  soutěžících</t>
  </si>
  <si>
    <t>Lo - 17b</t>
  </si>
  <si>
    <t>Plzeň</t>
  </si>
  <si>
    <t>18. - 19.5. 2007</t>
  </si>
  <si>
    <t>(bez NSS)</t>
  </si>
  <si>
    <t>senioři:</t>
  </si>
  <si>
    <t>min. 8  soutěžících</t>
  </si>
  <si>
    <t>Lo - 18</t>
  </si>
  <si>
    <t>19. - 20.5. 2007</t>
  </si>
  <si>
    <t>-průměr ze tří nejlepších soutěží</t>
  </si>
  <si>
    <t>Lo - 19</t>
  </si>
  <si>
    <t>Holice</t>
  </si>
  <si>
    <t>31.5. - 1.6. 2007</t>
  </si>
  <si>
    <t>Lo - 20</t>
  </si>
  <si>
    <t>2. - 3.6. 2007</t>
  </si>
  <si>
    <t>Lo - 21</t>
  </si>
  <si>
    <t>Jinolice</t>
  </si>
  <si>
    <t>8. - 9.9. 2007</t>
  </si>
  <si>
    <t>Započítávané soutěže do  V. CZE - SVK - POL poháru 2007</t>
  </si>
  <si>
    <t>Podmínky pro konečné vyhlášení výsledků poháru příslušné kategorie:</t>
  </si>
  <si>
    <t>1/</t>
  </si>
  <si>
    <t>Účast všech tří států ve třídě v konečné výsledkové listině</t>
  </si>
  <si>
    <t>2/</t>
  </si>
  <si>
    <t xml:space="preserve">Minimální účast modelů: </t>
  </si>
  <si>
    <t>min.</t>
  </si>
  <si>
    <t>5  modelů ve třídě</t>
  </si>
  <si>
    <t>Lo - x</t>
  </si>
  <si>
    <t>Polsko</t>
  </si>
  <si>
    <t>4. - 6.5. 2007</t>
  </si>
  <si>
    <t>7  modelů ve třídě</t>
  </si>
  <si>
    <t>Slovensko</t>
  </si>
  <si>
    <t>15. - 17.6. 2007</t>
  </si>
  <si>
    <t>3/</t>
  </si>
  <si>
    <t>Výpočet získaných bodů:</t>
  </si>
  <si>
    <t>- najeté body v soutěži</t>
  </si>
  <si>
    <t>Lo - 05</t>
  </si>
  <si>
    <t>6. - 7.9. 2007</t>
  </si>
  <si>
    <t>(průměr dvou nejlepš. jízd, DS dvě nejlepší, plus eventuelně bodování)</t>
  </si>
  <si>
    <t>4/</t>
  </si>
  <si>
    <t xml:space="preserve">Výsledky jednotlivých soutěží se do celkového pořadí </t>
  </si>
  <si>
    <t>v Poháru sčítají</t>
  </si>
  <si>
    <t>Započítávané soutěže pro výběr reprezentace ČR pro rok 2008</t>
  </si>
  <si>
    <t>Výpočet se provede průměrem základních a pomocných bodu (pokud splňují podmínku viz. níže uvedeno)</t>
  </si>
  <si>
    <t>MS</t>
  </si>
  <si>
    <t>Glowno (POL)</t>
  </si>
  <si>
    <t>Pomocné body pro výpočet výběru reprezentace:</t>
  </si>
  <si>
    <t>Č-S-P p.</t>
  </si>
  <si>
    <t>-průměr ze tří soutěží Č-S-P poháru a ME 2006</t>
  </si>
  <si>
    <t>(započítává se v případě, že je větší než body z MiČR)</t>
  </si>
  <si>
    <t>Základní body pro výpočet výběru reprezentace:</t>
  </si>
  <si>
    <t>-průměr ze čtyř nejlepších soutěží MiČR</t>
  </si>
  <si>
    <t>Příklad:</t>
  </si>
  <si>
    <t>F4-A - zisk bodů:</t>
  </si>
  <si>
    <t>MiČR</t>
  </si>
  <si>
    <t>92 b.</t>
  </si>
  <si>
    <t>MiS</t>
  </si>
  <si>
    <t>Č-P</t>
  </si>
  <si>
    <t>S-P</t>
  </si>
  <si>
    <t>P-P</t>
  </si>
  <si>
    <t>součet</t>
  </si>
  <si>
    <t>děleno</t>
  </si>
  <si>
    <t>5 soutěží</t>
  </si>
  <si>
    <t>výsledek</t>
  </si>
  <si>
    <t>počitá se</t>
  </si>
  <si>
    <t>ano</t>
  </si>
  <si>
    <t>ne</t>
  </si>
  <si>
    <t>Zpracoval:</t>
  </si>
  <si>
    <t>Ing. Jan Jedlička  Maják Borovany</t>
  </si>
  <si>
    <t>Kontrola, úprava a doplnění:</t>
  </si>
  <si>
    <t>Jiří Špinar - vedoucí sekce NS NAVIGA</t>
  </si>
  <si>
    <t>F2 - A sen.</t>
  </si>
  <si>
    <t>14.seriál MiČR kategorie NS 2007</t>
  </si>
  <si>
    <t>Pomocné body</t>
  </si>
  <si>
    <t>Pomocný v.</t>
  </si>
  <si>
    <t>Dosažené body</t>
  </si>
  <si>
    <t>Pořadí</t>
  </si>
  <si>
    <t>Přimení</t>
  </si>
  <si>
    <t>Jméno</t>
  </si>
  <si>
    <t>Loď</t>
  </si>
  <si>
    <t>Plzeň   (Lo-17b)</t>
  </si>
  <si>
    <t>Plzeň   (Lo-18)</t>
  </si>
  <si>
    <t>Holice  (Lo-19)</t>
  </si>
  <si>
    <t>Holice  (Lo-20)</t>
  </si>
  <si>
    <t>Jinolice (Lo-21)</t>
  </si>
  <si>
    <t>Repre</t>
  </si>
  <si>
    <t>Započ body</t>
  </si>
  <si>
    <t>ME 2006</t>
  </si>
  <si>
    <t>POL</t>
  </si>
  <si>
    <t>SVK</t>
  </si>
  <si>
    <t>CZE</t>
  </si>
  <si>
    <t>Prům. po.b.</t>
  </si>
  <si>
    <t>3 nej body</t>
  </si>
  <si>
    <t>3 nej pořadí</t>
  </si>
  <si>
    <t>1.z</t>
  </si>
  <si>
    <t>2.z</t>
  </si>
  <si>
    <t>3.z</t>
  </si>
  <si>
    <t>4.z</t>
  </si>
  <si>
    <t>5.z</t>
  </si>
  <si>
    <t>Brychta</t>
  </si>
  <si>
    <t>Roman</t>
  </si>
  <si>
    <t>Šesták</t>
  </si>
  <si>
    <t>Miloslav</t>
  </si>
  <si>
    <t>135-007</t>
  </si>
  <si>
    <t>KLoM Kroměříž</t>
  </si>
  <si>
    <t>Sýkora</t>
  </si>
  <si>
    <t>Jan ml.</t>
  </si>
  <si>
    <t>135-006</t>
  </si>
  <si>
    <t>Brychtová</t>
  </si>
  <si>
    <t>Kateřina</t>
  </si>
  <si>
    <t>Jedlička</t>
  </si>
  <si>
    <t>Stanislav</t>
  </si>
  <si>
    <t>135-021</t>
  </si>
  <si>
    <t>Jan st.</t>
  </si>
  <si>
    <t>135-020</t>
  </si>
  <si>
    <t>Sýkorová</t>
  </si>
  <si>
    <t>Lucie</t>
  </si>
  <si>
    <t>135-016</t>
  </si>
  <si>
    <t>Kaszubski Brzeg</t>
  </si>
  <si>
    <t>Žanta</t>
  </si>
  <si>
    <t>Štěpán</t>
  </si>
  <si>
    <t>131-039</t>
  </si>
  <si>
    <t>M - 600</t>
  </si>
  <si>
    <t xml:space="preserve">Janoušek </t>
  </si>
  <si>
    <t>Vladislav</t>
  </si>
  <si>
    <t>480-003</t>
  </si>
  <si>
    <t>MK "Morava" Hodonín</t>
  </si>
  <si>
    <t>Hel-102</t>
  </si>
  <si>
    <t>Baštýř</t>
  </si>
  <si>
    <t>143-007</t>
  </si>
  <si>
    <t>Navi studio Plzeň</t>
  </si>
  <si>
    <t>Tobruk</t>
  </si>
  <si>
    <t>Hanuška</t>
  </si>
  <si>
    <t>Ladislav</t>
  </si>
  <si>
    <t>Pischnothová</t>
  </si>
  <si>
    <t>Marcela</t>
  </si>
  <si>
    <t>KLoM Brandýs n. L.</t>
  </si>
  <si>
    <t>Syrovátko</t>
  </si>
  <si>
    <t>Jiří</t>
  </si>
  <si>
    <t>079-024</t>
  </si>
  <si>
    <t>Emilia</t>
  </si>
  <si>
    <t>Adámik</t>
  </si>
  <si>
    <t>Štefan</t>
  </si>
  <si>
    <t>SR - MK Bonice</t>
  </si>
  <si>
    <t>Silač</t>
  </si>
  <si>
    <t>Blaszczyk</t>
  </si>
  <si>
    <t>Helmut</t>
  </si>
  <si>
    <t>PL</t>
  </si>
  <si>
    <t>PL - Bytom</t>
  </si>
  <si>
    <t>Ferjančič</t>
  </si>
  <si>
    <t>Michal</t>
  </si>
  <si>
    <t>511-010</t>
  </si>
  <si>
    <t>Maják Borovany</t>
  </si>
  <si>
    <t>Glebowski</t>
  </si>
  <si>
    <t>Piotr</t>
  </si>
  <si>
    <t>Szkwal</t>
  </si>
  <si>
    <t>Hanzlík</t>
  </si>
  <si>
    <t>Vlastimil</t>
  </si>
  <si>
    <t>079-023</t>
  </si>
  <si>
    <t>Pilot 20</t>
  </si>
  <si>
    <t>Izbedski</t>
  </si>
  <si>
    <t>PL - GMDS Goleniów</t>
  </si>
  <si>
    <t>Mimosa</t>
  </si>
  <si>
    <t>Janoušková</t>
  </si>
  <si>
    <t>Blanka</t>
  </si>
  <si>
    <t>480-001</t>
  </si>
  <si>
    <t>Kutr R-3</t>
  </si>
  <si>
    <t>Krajčiřík</t>
  </si>
  <si>
    <t>Lubomír</t>
  </si>
  <si>
    <t>Garant</t>
  </si>
  <si>
    <t>Krasznai</t>
  </si>
  <si>
    <t>Attila</t>
  </si>
  <si>
    <t>H</t>
  </si>
  <si>
    <t>H - Gyomaendrod</t>
  </si>
  <si>
    <t>SG - 105</t>
  </si>
  <si>
    <t>Kropáček</t>
  </si>
  <si>
    <t>145-020</t>
  </si>
  <si>
    <t>Kontrollboot</t>
  </si>
  <si>
    <t>Kubíček</t>
  </si>
  <si>
    <t>Pavel</t>
  </si>
  <si>
    <t>000-025</t>
  </si>
  <si>
    <t>individuální člen</t>
  </si>
  <si>
    <t>Pedro Gual</t>
  </si>
  <si>
    <t>Kunc</t>
  </si>
  <si>
    <t>KLoM Delta Pardubice</t>
  </si>
  <si>
    <t>SPS-MI</t>
  </si>
  <si>
    <t>Leoniec</t>
  </si>
  <si>
    <t>Jaroslaw</t>
  </si>
  <si>
    <t>PL - Lidzbark Warmiňski</t>
  </si>
  <si>
    <t>B-410</t>
  </si>
  <si>
    <t>Machalík</t>
  </si>
  <si>
    <t>Martin</t>
  </si>
  <si>
    <t>Kuguar</t>
  </si>
  <si>
    <t>Morovič</t>
  </si>
  <si>
    <t>Viktor</t>
  </si>
  <si>
    <t>Bogdan</t>
  </si>
  <si>
    <t>Púpava</t>
  </si>
  <si>
    <t>Josef</t>
  </si>
  <si>
    <t>Abeille Flandre</t>
  </si>
  <si>
    <t>Řípa</t>
  </si>
  <si>
    <t>KLoM "Fregata" Bakov n. J.</t>
  </si>
  <si>
    <t>Krysia</t>
  </si>
  <si>
    <t>Schmidt</t>
  </si>
  <si>
    <t>Robert</t>
  </si>
  <si>
    <t>SR - KLM Galanta SK</t>
  </si>
  <si>
    <t>Sokolowski</t>
  </si>
  <si>
    <t>Mariusz</t>
  </si>
  <si>
    <t>PT-109</t>
  </si>
  <si>
    <t>Szkudlarek</t>
  </si>
  <si>
    <t>Jacek</t>
  </si>
  <si>
    <t>PL - Ruda Śląska</t>
  </si>
  <si>
    <t>Strazak 14</t>
  </si>
  <si>
    <t>Szymczak</t>
  </si>
  <si>
    <t>Henryk</t>
  </si>
  <si>
    <t>PL - Lodž</t>
  </si>
  <si>
    <t>Ščípa</t>
  </si>
  <si>
    <t>Marián</t>
  </si>
  <si>
    <t>K 23</t>
  </si>
  <si>
    <t>Tendelski</t>
  </si>
  <si>
    <t>Pawel</t>
  </si>
  <si>
    <t>PL - Rzeszów</t>
  </si>
  <si>
    <t>Tušiak</t>
  </si>
  <si>
    <t>Miroslav</t>
  </si>
  <si>
    <t>Hliadková loď</t>
  </si>
  <si>
    <t>Wolfgang</t>
  </si>
  <si>
    <t>F2 - A jun.</t>
  </si>
  <si>
    <t>Payer</t>
  </si>
  <si>
    <t>Eduard</t>
  </si>
  <si>
    <t>131-059</t>
  </si>
  <si>
    <t>Monitor SSSR</t>
  </si>
  <si>
    <t xml:space="preserve">Weiss </t>
  </si>
  <si>
    <t>Václav</t>
  </si>
  <si>
    <t>Armeria</t>
  </si>
  <si>
    <t>Piller</t>
  </si>
  <si>
    <t xml:space="preserve">Hlavnička </t>
  </si>
  <si>
    <t>Tomáš</t>
  </si>
  <si>
    <t>368-007</t>
  </si>
  <si>
    <t>HMS - Renown</t>
  </si>
  <si>
    <t>Kamil</t>
  </si>
  <si>
    <t>Petr</t>
  </si>
  <si>
    <t>135-011</t>
  </si>
  <si>
    <t>Kormorán Most</t>
  </si>
  <si>
    <t>Peter</t>
  </si>
  <si>
    <t xml:space="preserve">Nývlt </t>
  </si>
  <si>
    <t>Jaroslav</t>
  </si>
  <si>
    <t>Krzysztof</t>
  </si>
  <si>
    <t>David</t>
  </si>
  <si>
    <t>Száraz</t>
  </si>
  <si>
    <t>F2 - B Jun + Sen.</t>
  </si>
  <si>
    <t xml:space="preserve">Urban </t>
  </si>
  <si>
    <t>Zdeněk</t>
  </si>
  <si>
    <t>TR-47</t>
  </si>
  <si>
    <t>Payer-jun</t>
  </si>
  <si>
    <t>Bečva</t>
  </si>
  <si>
    <t>Linhart</t>
  </si>
  <si>
    <t>KLoM Dvůr Králové n. L.</t>
  </si>
  <si>
    <t>SB-131</t>
  </si>
  <si>
    <t>František</t>
  </si>
  <si>
    <t>Juraj</t>
  </si>
  <si>
    <t>Mikulka</t>
  </si>
  <si>
    <t>Špinar</t>
  </si>
  <si>
    <t>Tomášek</t>
  </si>
  <si>
    <t>F2 - B jun.</t>
  </si>
  <si>
    <t>PL - Ruda Slaska</t>
  </si>
  <si>
    <t>Sedlák</t>
  </si>
  <si>
    <t>Vojta</t>
  </si>
  <si>
    <t>266-025</t>
  </si>
  <si>
    <t>F2 - C sen.</t>
  </si>
  <si>
    <t xml:space="preserve">Jíša </t>
  </si>
  <si>
    <t>409-002</t>
  </si>
  <si>
    <t>Vladyka</t>
  </si>
  <si>
    <t>Ondřej</t>
  </si>
  <si>
    <t>Filip</t>
  </si>
  <si>
    <t>Karel</t>
  </si>
  <si>
    <t>511-004</t>
  </si>
  <si>
    <t>4-5</t>
  </si>
  <si>
    <t>Houska</t>
  </si>
  <si>
    <t>143-001</t>
  </si>
  <si>
    <t xml:space="preserve">Kubíček </t>
  </si>
  <si>
    <t xml:space="preserve">Cerha </t>
  </si>
  <si>
    <t>CV21 USS Boxer</t>
  </si>
  <si>
    <t>Vladyková</t>
  </si>
  <si>
    <t>Zdeňka</t>
  </si>
  <si>
    <t>USS Missoury</t>
  </si>
  <si>
    <t xml:space="preserve">Syrovátko </t>
  </si>
  <si>
    <t>Egbert</t>
  </si>
  <si>
    <t>SR - MK Bojnice</t>
  </si>
  <si>
    <t>F4 - A sen.</t>
  </si>
  <si>
    <t>Plzeň     (Lo-17b)</t>
  </si>
  <si>
    <t>Plzeň     (Lo-18)</t>
  </si>
  <si>
    <t>Holice    (Lo-19)</t>
  </si>
  <si>
    <t>Holice    (Lo-20)</t>
  </si>
  <si>
    <t>Jinolice  (Lo-21)</t>
  </si>
  <si>
    <t>Hlava</t>
  </si>
  <si>
    <t>KLoM Česílko Valdice</t>
  </si>
  <si>
    <t>Klomfar</t>
  </si>
  <si>
    <t>Hosnedl</t>
  </si>
  <si>
    <t xml:space="preserve">Janeček </t>
  </si>
  <si>
    <t>Bohuslav</t>
  </si>
  <si>
    <t>511-006</t>
  </si>
  <si>
    <t>Procházka</t>
  </si>
  <si>
    <t>Vladimír</t>
  </si>
  <si>
    <t>368-002</t>
  </si>
  <si>
    <t>Pilot 66</t>
  </si>
  <si>
    <t>Němec</t>
  </si>
  <si>
    <t>Zítek</t>
  </si>
  <si>
    <t>315-001</t>
  </si>
  <si>
    <t>HH 41</t>
  </si>
  <si>
    <t>RAF 340</t>
  </si>
  <si>
    <t>Šeichl</t>
  </si>
  <si>
    <t>048-004</t>
  </si>
  <si>
    <t>Lukeš</t>
  </si>
  <si>
    <t>Kachna</t>
  </si>
  <si>
    <t>Čejka</t>
  </si>
  <si>
    <t>Bilina</t>
  </si>
  <si>
    <t>Zuzana</t>
  </si>
  <si>
    <t>Souček</t>
  </si>
  <si>
    <t>Nekarda</t>
  </si>
  <si>
    <t>368-013</t>
  </si>
  <si>
    <t>Monitor</t>
  </si>
  <si>
    <t>Křen</t>
  </si>
  <si>
    <t>Otakar</t>
  </si>
  <si>
    <t>Felix</t>
  </si>
  <si>
    <t>Malínský</t>
  </si>
  <si>
    <t>SPS - M1</t>
  </si>
  <si>
    <t>028-024</t>
  </si>
  <si>
    <t>Sudek</t>
  </si>
  <si>
    <t>Jungman</t>
  </si>
  <si>
    <t>Šmejkal</t>
  </si>
  <si>
    <t xml:space="preserve">Mlejnek </t>
  </si>
  <si>
    <t>315-005</t>
  </si>
  <si>
    <t>P101</t>
  </si>
  <si>
    <t>Doležel</t>
  </si>
  <si>
    <t>409-008</t>
  </si>
  <si>
    <t>Klom Plzeň-Letkov</t>
  </si>
  <si>
    <t>Seawolf 2</t>
  </si>
  <si>
    <t>Podlešák</t>
  </si>
  <si>
    <t>Fenix</t>
  </si>
  <si>
    <t>Mlejnková</t>
  </si>
  <si>
    <t>315-004</t>
  </si>
  <si>
    <t>Šmejkalová</t>
  </si>
  <si>
    <t>Hana</t>
  </si>
  <si>
    <t>Plíhal</t>
  </si>
  <si>
    <t>Ivo</t>
  </si>
  <si>
    <t>CBM 55FT</t>
  </si>
  <si>
    <t>Ábel</t>
  </si>
  <si>
    <t>Bosak</t>
  </si>
  <si>
    <t>Grňa</t>
  </si>
  <si>
    <t>Ivan</t>
  </si>
  <si>
    <t>135-012</t>
  </si>
  <si>
    <t>Lukáš</t>
  </si>
  <si>
    <t>Jachta</t>
  </si>
  <si>
    <t>Junior club  H.K</t>
  </si>
  <si>
    <t>Banckert</t>
  </si>
  <si>
    <t>DE</t>
  </si>
  <si>
    <t>Tomášková</t>
  </si>
  <si>
    <t>Survey</t>
  </si>
  <si>
    <t>F4 - A jun.</t>
  </si>
  <si>
    <t xml:space="preserve">Darakev </t>
  </si>
  <si>
    <t>KLoM Třebechovice</t>
  </si>
  <si>
    <t xml:space="preserve">Vlach    </t>
  </si>
  <si>
    <t>Vondrášek</t>
  </si>
  <si>
    <t>Igor</t>
  </si>
  <si>
    <t xml:space="preserve">Kupka </t>
  </si>
  <si>
    <t>443-005</t>
  </si>
  <si>
    <t>Bartoš</t>
  </si>
  <si>
    <t>Weiss</t>
  </si>
  <si>
    <t>Steidenová</t>
  </si>
  <si>
    <t>Tereza</t>
  </si>
  <si>
    <t>315-015</t>
  </si>
  <si>
    <t xml:space="preserve">Pavel </t>
  </si>
  <si>
    <t>Janko</t>
  </si>
  <si>
    <t>Jakub</t>
  </si>
  <si>
    <t>Junek</t>
  </si>
  <si>
    <t>BR - 503</t>
  </si>
  <si>
    <t xml:space="preserve">Žák </t>
  </si>
  <si>
    <t>Miloš</t>
  </si>
  <si>
    <t>Gregor</t>
  </si>
  <si>
    <t>Florián</t>
  </si>
  <si>
    <t>Ožana</t>
  </si>
  <si>
    <t>Jindřich</t>
  </si>
  <si>
    <t>Zbořil</t>
  </si>
  <si>
    <t>Skarke</t>
  </si>
  <si>
    <t>Bodžár</t>
  </si>
  <si>
    <t>Survey - 2</t>
  </si>
  <si>
    <t>Tachecí</t>
  </si>
  <si>
    <t>Václavů</t>
  </si>
  <si>
    <t>Sally - 65</t>
  </si>
  <si>
    <t>Ivana</t>
  </si>
  <si>
    <t>131-055</t>
  </si>
  <si>
    <t>Loffelmann</t>
  </si>
  <si>
    <t>Děl. Člun</t>
  </si>
  <si>
    <t>Nekarda ml.</t>
  </si>
  <si>
    <t>368-008</t>
  </si>
  <si>
    <t>028-031</t>
  </si>
  <si>
    <t>Pařenice</t>
  </si>
  <si>
    <t>330-013</t>
  </si>
  <si>
    <t>Petrlík</t>
  </si>
  <si>
    <t>368-012</t>
  </si>
  <si>
    <t>Krysa</t>
  </si>
  <si>
    <t>Solfronk</t>
  </si>
  <si>
    <t>131-068</t>
  </si>
  <si>
    <t>Sally - 68</t>
  </si>
  <si>
    <t>Koudelka</t>
  </si>
  <si>
    <t>131-066</t>
  </si>
  <si>
    <t>Sally - 99</t>
  </si>
  <si>
    <t>Louma</t>
  </si>
  <si>
    <t xml:space="preserve">Miletín </t>
  </si>
  <si>
    <t>058-037</t>
  </si>
  <si>
    <t>Jakubík</t>
  </si>
  <si>
    <t>131-067</t>
  </si>
  <si>
    <t>Survey 1</t>
  </si>
  <si>
    <t>Čížek</t>
  </si>
  <si>
    <t>058-026</t>
  </si>
  <si>
    <t>Andrea</t>
  </si>
  <si>
    <t>315-020</t>
  </si>
  <si>
    <t>Kmošek</t>
  </si>
  <si>
    <t>058-029</t>
  </si>
  <si>
    <t>Rezková</t>
  </si>
  <si>
    <t>Pavla</t>
  </si>
  <si>
    <t>131-061</t>
  </si>
  <si>
    <t>Vávra</t>
  </si>
  <si>
    <t>409-009</t>
  </si>
  <si>
    <t xml:space="preserve">Polák </t>
  </si>
  <si>
    <t>058-070</t>
  </si>
  <si>
    <t>Kozák</t>
  </si>
  <si>
    <t>Pieczka</t>
  </si>
  <si>
    <t>F4 - B jun.</t>
  </si>
  <si>
    <t>Vlach</t>
  </si>
  <si>
    <t>Hanušková</t>
  </si>
  <si>
    <t>Daniela</t>
  </si>
  <si>
    <t>028-020</t>
  </si>
  <si>
    <t>Torsten</t>
  </si>
  <si>
    <t>F4 - B sen.</t>
  </si>
  <si>
    <t>Riedl</t>
  </si>
  <si>
    <t>HMS Bulldog</t>
  </si>
  <si>
    <t>Karpatský</t>
  </si>
  <si>
    <t>Jíša</t>
  </si>
  <si>
    <t>143-012</t>
  </si>
  <si>
    <t>Oldenburg</t>
  </si>
  <si>
    <t>Voráček</t>
  </si>
  <si>
    <t>511-016</t>
  </si>
  <si>
    <t>TB III Klasse</t>
  </si>
  <si>
    <t>Emler</t>
  </si>
  <si>
    <t>Vratislav</t>
  </si>
  <si>
    <t xml:space="preserve">Voráčková </t>
  </si>
  <si>
    <t>Kristina</t>
  </si>
  <si>
    <t>511-015</t>
  </si>
  <si>
    <t>Rostislav</t>
  </si>
  <si>
    <t>Hořejší</t>
  </si>
  <si>
    <t>131-018</t>
  </si>
  <si>
    <t>La Monette</t>
  </si>
  <si>
    <t>Čejková</t>
  </si>
  <si>
    <t>Olina</t>
  </si>
  <si>
    <t>131-017</t>
  </si>
  <si>
    <t>Gina</t>
  </si>
  <si>
    <t>Kočí</t>
  </si>
  <si>
    <t>000-078</t>
  </si>
  <si>
    <t>ind.člen Praha 4</t>
  </si>
  <si>
    <t>Cervia</t>
  </si>
  <si>
    <t>NSS-A Jun+Sen</t>
  </si>
  <si>
    <t>14.seriál MiČR kategorie NS 2007 - pouze závodníci z ČR</t>
  </si>
  <si>
    <t>Duchcov (Lo-17a)</t>
  </si>
  <si>
    <t>Chmelka</t>
  </si>
  <si>
    <t xml:space="preserve">Uherková </t>
  </si>
  <si>
    <t>Ožana-jun</t>
  </si>
  <si>
    <t>Sedlák-jun</t>
  </si>
  <si>
    <t>Vojtěch</t>
  </si>
  <si>
    <t>Olympia</t>
  </si>
  <si>
    <t>Kreisel</t>
  </si>
  <si>
    <t>Vávra-jun</t>
  </si>
  <si>
    <t>KloM Plzeň-Letkov</t>
  </si>
  <si>
    <t>Saphir</t>
  </si>
  <si>
    <t>Slížek</t>
  </si>
  <si>
    <t>Bonduele</t>
  </si>
  <si>
    <t>Dvořák</t>
  </si>
  <si>
    <t>Borek</t>
  </si>
  <si>
    <t>Sýkorka</t>
  </si>
  <si>
    <t>U prvního závodu se přepracovalo pořadí bez zahraničních účastníků, ale s ponechanými body.</t>
  </si>
  <si>
    <t>Každý závodník, který se nezúčastní daného závodu, tak obdrží maximální body, které se dosáhly v rámci MiČR</t>
  </si>
  <si>
    <t>NSS-B</t>
  </si>
  <si>
    <t>Egrt</t>
  </si>
  <si>
    <t>Zeman</t>
  </si>
  <si>
    <t>Vrba</t>
  </si>
  <si>
    <t>Medveděv</t>
  </si>
  <si>
    <t>131-022</t>
  </si>
  <si>
    <t>Pohoda</t>
  </si>
  <si>
    <t>Jareš</t>
  </si>
  <si>
    <t>131-025</t>
  </si>
  <si>
    <t>Marie</t>
  </si>
  <si>
    <t>Pešek</t>
  </si>
  <si>
    <t>KLoM Kolín</t>
  </si>
  <si>
    <t>Britannia</t>
  </si>
  <si>
    <t>Luise</t>
  </si>
  <si>
    <t>Landlubber</t>
  </si>
  <si>
    <t>Vojtěch jun.</t>
  </si>
  <si>
    <t>14.seriál MiČR kategorie NS 2007 s mezinárodní účastí</t>
  </si>
  <si>
    <t>Basin</t>
  </si>
  <si>
    <t>Michail</t>
  </si>
  <si>
    <t>RU</t>
  </si>
  <si>
    <t>Yamaha</t>
  </si>
  <si>
    <t>Berger</t>
  </si>
  <si>
    <t>Gerhard</t>
  </si>
  <si>
    <t>Kiwi</t>
  </si>
  <si>
    <t>Dariusz</t>
  </si>
  <si>
    <t>Smaragd</t>
  </si>
  <si>
    <t>Bieda</t>
  </si>
  <si>
    <t>PL - Rzeszow</t>
  </si>
  <si>
    <t>Opty</t>
  </si>
  <si>
    <t>Post</t>
  </si>
  <si>
    <t>Karl-Heinz</t>
  </si>
  <si>
    <t>Ranger</t>
  </si>
  <si>
    <t>Hill</t>
  </si>
  <si>
    <t>Dolly</t>
  </si>
  <si>
    <t>Borgmann</t>
  </si>
  <si>
    <t>Bernd</t>
  </si>
  <si>
    <t>Spirit of freedom</t>
  </si>
  <si>
    <t>Wojciech jun.</t>
  </si>
  <si>
    <t>Basina</t>
  </si>
  <si>
    <t>Raisa</t>
  </si>
  <si>
    <t>Takáč</t>
  </si>
  <si>
    <t>Estella</t>
  </si>
  <si>
    <t>Shantia</t>
  </si>
  <si>
    <t>Schnebbe</t>
  </si>
  <si>
    <t>Gerold</t>
  </si>
  <si>
    <t>Prinz Adalbert</t>
  </si>
  <si>
    <t>SR - KLM Galanta</t>
  </si>
  <si>
    <t>SK 37-01</t>
  </si>
  <si>
    <t>Při neúčasti na soutěži jsou závodníkovi přiděleny "pomocné body" ve výši dvojnásobku počtu závodníků. Poslední, devátý, ze tří jízd může získat 3x deváté místo</t>
  </si>
  <si>
    <t>jedno se škrtá ostatní dvě se sčítají tj. 9 + 9 = 18.</t>
  </si>
  <si>
    <t>Hodnota "pomocných bodů" je určena tak, aby ztráta z neúčasti na soutěži byla ještě nahraditelná.</t>
  </si>
  <si>
    <t>Pokud se v průběhu Poháru počet soutěžících zvýší, zvýší se i hodnota "pomocných bodů".</t>
  </si>
  <si>
    <t>Oltersdorf</t>
  </si>
  <si>
    <t>Horst</t>
  </si>
  <si>
    <t>Argus</t>
  </si>
  <si>
    <t>General Zarusky</t>
  </si>
  <si>
    <t>SR-Bratislava</t>
  </si>
  <si>
    <t>Buerger</t>
  </si>
  <si>
    <t>Christian</t>
  </si>
  <si>
    <t>Inga IV</t>
  </si>
  <si>
    <t>Orinoco Flow</t>
  </si>
  <si>
    <t>Grosshercocin Elizabeth</t>
  </si>
  <si>
    <t xml:space="preserve">Perle von O. </t>
  </si>
  <si>
    <t>Schuster</t>
  </si>
  <si>
    <t>Marlene</t>
  </si>
  <si>
    <t>Při neúčasti na soutěži jsou závodníkovi přiděleny "pomocné body" ve výši dvojnásobku počtu závodníků. Poslední, jedenáctý, ze tří jízd může získat 3x jedenácté místo</t>
  </si>
  <si>
    <t>jedno se škrtá ostatní dvě se sčítají tj.11 + 11 = 22.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</si>
</sst>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62">
    <font>
      <sz val="10"/>
      <name val="Arial CE"/>
      <family val="2"/>
    </font>
    <font>
      <sz val="10"/>
      <name val="Arial"/>
      <family val="0"/>
    </font>
    <font>
      <b/>
      <sz val="20"/>
      <color indexed="58"/>
      <name val="Arial"/>
      <family val="2"/>
    </font>
    <font>
      <b/>
      <sz val="16"/>
      <color indexed="58"/>
      <name val="Arial"/>
      <family val="2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59">
      <alignment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right"/>
      <protection/>
    </xf>
    <xf numFmtId="0" fontId="7" fillId="0" borderId="0" xfId="59" applyFont="1">
      <alignment/>
      <protection/>
    </xf>
    <xf numFmtId="14" fontId="6" fillId="0" borderId="0" xfId="47" applyNumberFormat="1" applyFont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59" applyFont="1" applyAlignment="1">
      <alignment horizontal="right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 horizontal="left"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left"/>
      <protection/>
    </xf>
    <xf numFmtId="0" fontId="8" fillId="0" borderId="0" xfId="47" applyFont="1" applyAlignment="1">
      <alignment horizontal="right"/>
      <protection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47" applyFont="1" applyAlignment="1">
      <alignment horizontal="right"/>
      <protection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6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/>
    </xf>
    <xf numFmtId="4" fontId="14" fillId="0" borderId="15" xfId="63" applyNumberFormat="1" applyFont="1" applyFill="1" applyBorder="1" applyAlignment="1">
      <alignment horizontal="center" vertical="center"/>
      <protection/>
    </xf>
    <xf numFmtId="1" fontId="0" fillId="0" borderId="14" xfId="0" applyNumberForma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0" fillId="0" borderId="13" xfId="63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1" fontId="0" fillId="0" borderId="15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/>
      <protection/>
    </xf>
    <xf numFmtId="49" fontId="0" fillId="0" borderId="17" xfId="0" applyNumberForma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" fillId="0" borderId="15" xfId="62" applyNumberFormat="1" applyFont="1" applyFill="1" applyBorder="1" applyAlignment="1" applyProtection="1">
      <alignment horizontal="center" vertical="center"/>
      <protection locked="0"/>
    </xf>
    <xf numFmtId="164" fontId="1" fillId="0" borderId="15" xfId="62" applyNumberFormat="1" applyFont="1" applyFill="1" applyBorder="1" applyAlignment="1" applyProtection="1">
      <alignment horizontal="center" vertical="center"/>
      <protection locked="0"/>
    </xf>
    <xf numFmtId="4" fontId="1" fillId="0" borderId="15" xfId="62" applyNumberFormat="1" applyFont="1" applyFill="1" applyBorder="1" applyAlignment="1" applyProtection="1">
      <alignment horizontal="center" vertical="center"/>
      <protection locked="0"/>
    </xf>
    <xf numFmtId="1" fontId="0" fillId="0" borderId="22" xfId="63" applyNumberFormat="1" applyFont="1" applyFill="1" applyBorder="1" applyAlignment="1">
      <alignment horizontal="center" vertical="center"/>
      <protection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164" fontId="1" fillId="0" borderId="10" xfId="62" applyNumberFormat="1" applyFont="1" applyFill="1" applyBorder="1" applyAlignment="1" applyProtection="1">
      <alignment horizontal="center" vertical="center"/>
      <protection locked="0"/>
    </xf>
    <xf numFmtId="4" fontId="1" fillId="0" borderId="10" xfId="62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4" fontId="14" fillId="0" borderId="10" xfId="63" applyNumberFormat="1" applyFont="1" applyFill="1" applyBorder="1" applyAlignment="1">
      <alignment horizontal="center" vertical="center"/>
      <protection/>
    </xf>
    <xf numFmtId="1" fontId="0" fillId="0" borderId="10" xfId="63" applyNumberFormat="1" applyFont="1" applyFill="1" applyBorder="1" applyAlignment="1">
      <alignment horizontal="center" vertical="center"/>
      <protection/>
    </xf>
    <xf numFmtId="1" fontId="0" fillId="0" borderId="23" xfId="63" applyNumberFormat="1" applyFont="1" applyFill="1" applyBorder="1" applyAlignment="1">
      <alignment horizontal="center" vertical="center"/>
      <protection/>
    </xf>
    <xf numFmtId="1" fontId="0" fillId="0" borderId="17" xfId="0" applyNumberForma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49" fontId="0" fillId="0" borderId="15" xfId="63" applyNumberFormat="1" applyFont="1" applyFill="1" applyBorder="1" applyAlignment="1">
      <alignment horizontal="center" vertical="center"/>
      <protection/>
    </xf>
    <xf numFmtId="49" fontId="0" fillId="0" borderId="15" xfId="0" applyNumberFormat="1" applyBorder="1" applyAlignment="1">
      <alignment horizont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6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8" fillId="0" borderId="0" xfId="47" applyFont="1" applyFill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7" fillId="0" borderId="0" xfId="59" applyFont="1" applyFill="1">
      <alignment/>
      <protection/>
    </xf>
    <xf numFmtId="0" fontId="1" fillId="0" borderId="0" xfId="59" applyFill="1">
      <alignment/>
      <protection/>
    </xf>
    <xf numFmtId="0" fontId="0" fillId="0" borderId="0" xfId="47" applyFont="1" applyAlignment="1">
      <alignment horizontal="right"/>
      <protection/>
    </xf>
    <xf numFmtId="0" fontId="6" fillId="0" borderId="0" xfId="47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0" fillId="0" borderId="0" xfId="47" applyFont="1" applyAlignment="1">
      <alignment horizontal="left"/>
      <protection/>
    </xf>
    <xf numFmtId="49" fontId="14" fillId="33" borderId="24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0" fontId="1" fillId="0" borderId="13" xfId="48" applyBorder="1">
      <alignment/>
      <protection/>
    </xf>
    <xf numFmtId="49" fontId="1" fillId="0" borderId="13" xfId="48" applyNumberFormat="1" applyBorder="1">
      <alignment/>
      <protection/>
    </xf>
    <xf numFmtId="49" fontId="1" fillId="0" borderId="13" xfId="48" applyNumberFormat="1" applyBorder="1" applyAlignment="1">
      <alignment horizontal="center"/>
      <protection/>
    </xf>
    <xf numFmtId="2" fontId="14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1" fillId="0" borderId="10" xfId="48" applyBorder="1">
      <alignment/>
      <protection/>
    </xf>
    <xf numFmtId="49" fontId="1" fillId="0" borderId="10" xfId="48" applyNumberFormat="1" applyBorder="1">
      <alignment/>
      <protection/>
    </xf>
    <xf numFmtId="49" fontId="1" fillId="0" borderId="10" xfId="48" applyNumberFormat="1" applyBorder="1" applyAlignment="1">
      <alignment horizontal="center"/>
      <protection/>
    </xf>
    <xf numFmtId="0" fontId="1" fillId="0" borderId="13" xfId="49" applyBorder="1">
      <alignment/>
      <protection/>
    </xf>
    <xf numFmtId="49" fontId="1" fillId="0" borderId="13" xfId="49" applyNumberFormat="1" applyBorder="1">
      <alignment/>
      <protection/>
    </xf>
    <xf numFmtId="49" fontId="1" fillId="0" borderId="13" xfId="49" applyNumberFormat="1" applyBorder="1" applyAlignment="1">
      <alignment horizontal="center"/>
      <protection/>
    </xf>
    <xf numFmtId="0" fontId="1" fillId="0" borderId="15" xfId="49" applyBorder="1">
      <alignment/>
      <protection/>
    </xf>
    <xf numFmtId="49" fontId="1" fillId="0" borderId="15" xfId="49" applyNumberFormat="1" applyBorder="1">
      <alignment/>
      <protection/>
    </xf>
    <xf numFmtId="49" fontId="1" fillId="0" borderId="15" xfId="49" applyNumberFormat="1" applyBorder="1" applyAlignment="1">
      <alignment horizontal="center"/>
      <protection/>
    </xf>
    <xf numFmtId="0" fontId="1" fillId="0" borderId="10" xfId="49" applyBorder="1">
      <alignment/>
      <protection/>
    </xf>
    <xf numFmtId="49" fontId="1" fillId="0" borderId="10" xfId="49" applyNumberFormat="1" applyBorder="1">
      <alignment/>
      <protection/>
    </xf>
    <xf numFmtId="49" fontId="1" fillId="0" borderId="10" xfId="49" applyNumberFormat="1" applyBorder="1" applyAlignment="1">
      <alignment horizontal="center"/>
      <protection/>
    </xf>
    <xf numFmtId="2" fontId="22" fillId="0" borderId="13" xfId="49" applyNumberFormat="1" applyFont="1" applyBorder="1" applyAlignment="1">
      <alignment horizontal="center"/>
      <protection/>
    </xf>
    <xf numFmtId="2" fontId="22" fillId="0" borderId="15" xfId="49" applyNumberFormat="1" applyFont="1" applyBorder="1" applyAlignment="1">
      <alignment horizontal="center"/>
      <protection/>
    </xf>
    <xf numFmtId="0" fontId="1" fillId="0" borderId="13" xfId="50" applyBorder="1">
      <alignment/>
      <protection/>
    </xf>
    <xf numFmtId="49" fontId="1" fillId="0" borderId="13" xfId="50" applyNumberFormat="1" applyBorder="1">
      <alignment/>
      <protection/>
    </xf>
    <xf numFmtId="49" fontId="1" fillId="0" borderId="13" xfId="50" applyNumberFormat="1" applyBorder="1" applyAlignment="1">
      <alignment horizontal="center"/>
      <protection/>
    </xf>
    <xf numFmtId="0" fontId="1" fillId="0" borderId="15" xfId="50" applyBorder="1">
      <alignment/>
      <protection/>
    </xf>
    <xf numFmtId="49" fontId="1" fillId="0" borderId="15" xfId="50" applyNumberFormat="1" applyBorder="1">
      <alignment/>
      <protection/>
    </xf>
    <xf numFmtId="49" fontId="1" fillId="0" borderId="15" xfId="50" applyNumberFormat="1" applyBorder="1" applyAlignment="1">
      <alignment horizontal="center"/>
      <protection/>
    </xf>
    <xf numFmtId="0" fontId="1" fillId="0" borderId="10" xfId="50" applyBorder="1">
      <alignment/>
      <protection/>
    </xf>
    <xf numFmtId="49" fontId="1" fillId="0" borderId="10" xfId="50" applyNumberFormat="1" applyBorder="1">
      <alignment/>
      <protection/>
    </xf>
    <xf numFmtId="49" fontId="1" fillId="0" borderId="10" xfId="50" applyNumberFormat="1" applyBorder="1" applyAlignment="1">
      <alignment horizontal="center"/>
      <protection/>
    </xf>
    <xf numFmtId="49" fontId="1" fillId="0" borderId="10" xfId="50" applyNumberFormat="1" applyFont="1" applyBorder="1">
      <alignment/>
      <protection/>
    </xf>
    <xf numFmtId="0" fontId="1" fillId="0" borderId="13" xfId="52" applyBorder="1">
      <alignment/>
      <protection/>
    </xf>
    <xf numFmtId="49" fontId="1" fillId="0" borderId="13" xfId="52" applyNumberFormat="1" applyBorder="1">
      <alignment/>
      <protection/>
    </xf>
    <xf numFmtId="2" fontId="14" fillId="0" borderId="2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15" xfId="52" applyBorder="1">
      <alignment/>
      <protection/>
    </xf>
    <xf numFmtId="49" fontId="1" fillId="0" borderId="15" xfId="52" applyNumberFormat="1" applyBorder="1">
      <alignment/>
      <protection/>
    </xf>
    <xf numFmtId="0" fontId="1" fillId="0" borderId="10" xfId="52" applyBorder="1">
      <alignment/>
      <protection/>
    </xf>
    <xf numFmtId="49" fontId="1" fillId="0" borderId="10" xfId="52" applyNumberFormat="1" applyBorder="1">
      <alignment/>
      <protection/>
    </xf>
    <xf numFmtId="0" fontId="1" fillId="0" borderId="13" xfId="51" applyBorder="1">
      <alignment/>
      <protection/>
    </xf>
    <xf numFmtId="49" fontId="1" fillId="0" borderId="13" xfId="51" applyNumberFormat="1" applyBorder="1">
      <alignment/>
      <protection/>
    </xf>
    <xf numFmtId="49" fontId="1" fillId="0" borderId="13" xfId="51" applyNumberFormat="1" applyBorder="1" applyAlignment="1">
      <alignment horizontal="center"/>
      <protection/>
    </xf>
    <xf numFmtId="0" fontId="1" fillId="0" borderId="15" xfId="51" applyBorder="1">
      <alignment/>
      <protection/>
    </xf>
    <xf numFmtId="49" fontId="1" fillId="0" borderId="15" xfId="51" applyNumberFormat="1" applyBorder="1">
      <alignment/>
      <protection/>
    </xf>
    <xf numFmtId="49" fontId="1" fillId="0" borderId="15" xfId="51" applyNumberFormat="1" applyBorder="1" applyAlignment="1">
      <alignment horizontal="center"/>
      <protection/>
    </xf>
    <xf numFmtId="0" fontId="1" fillId="0" borderId="10" xfId="51" applyBorder="1">
      <alignment/>
      <protection/>
    </xf>
    <xf numFmtId="49" fontId="1" fillId="0" borderId="10" xfId="51" applyNumberFormat="1" applyFont="1" applyBorder="1">
      <alignment/>
      <protection/>
    </xf>
    <xf numFmtId="49" fontId="1" fillId="0" borderId="10" xfId="51" applyNumberFormat="1" applyBorder="1">
      <alignment/>
      <protection/>
    </xf>
    <xf numFmtId="49" fontId="1" fillId="0" borderId="10" xfId="51" applyNumberFormat="1" applyBorder="1" applyAlignment="1">
      <alignment horizontal="center"/>
      <protection/>
    </xf>
    <xf numFmtId="2" fontId="22" fillId="0" borderId="27" xfId="51" applyNumberFormat="1" applyFont="1" applyBorder="1" applyAlignment="1">
      <alignment horizontal="center"/>
      <protection/>
    </xf>
    <xf numFmtId="2" fontId="22" fillId="0" borderId="15" xfId="51" applyNumberFormat="1" applyFont="1" applyBorder="1" applyAlignment="1">
      <alignment horizontal="center"/>
      <protection/>
    </xf>
    <xf numFmtId="0" fontId="1" fillId="0" borderId="13" xfId="54" applyBorder="1">
      <alignment/>
      <protection/>
    </xf>
    <xf numFmtId="49" fontId="1" fillId="0" borderId="13" xfId="54" applyNumberFormat="1" applyBorder="1">
      <alignment/>
      <protection/>
    </xf>
    <xf numFmtId="49" fontId="1" fillId="0" borderId="13" xfId="54" applyNumberFormat="1" applyBorder="1" applyAlignment="1">
      <alignment horizontal="center"/>
      <protection/>
    </xf>
    <xf numFmtId="0" fontId="1" fillId="0" borderId="15" xfId="54" applyBorder="1">
      <alignment/>
      <protection/>
    </xf>
    <xf numFmtId="49" fontId="1" fillId="0" borderId="15" xfId="54" applyNumberFormat="1" applyBorder="1">
      <alignment/>
      <protection/>
    </xf>
    <xf numFmtId="49" fontId="1" fillId="0" borderId="15" xfId="54" applyNumberFormat="1" applyBorder="1" applyAlignment="1">
      <alignment horizontal="center"/>
      <protection/>
    </xf>
    <xf numFmtId="0" fontId="1" fillId="0" borderId="10" xfId="54" applyBorder="1">
      <alignment/>
      <protection/>
    </xf>
    <xf numFmtId="49" fontId="1" fillId="0" borderId="10" xfId="54" applyNumberFormat="1" applyBorder="1">
      <alignment/>
      <protection/>
    </xf>
    <xf numFmtId="49" fontId="1" fillId="0" borderId="10" xfId="54" applyNumberFormat="1" applyBorder="1" applyAlignment="1">
      <alignment horizontal="center"/>
      <protection/>
    </xf>
    <xf numFmtId="0" fontId="1" fillId="0" borderId="13" xfId="55" applyBorder="1">
      <alignment/>
      <protection/>
    </xf>
    <xf numFmtId="49" fontId="1" fillId="0" borderId="13" xfId="55" applyNumberFormat="1" applyBorder="1">
      <alignment/>
      <protection/>
    </xf>
    <xf numFmtId="49" fontId="1" fillId="0" borderId="13" xfId="55" applyNumberFormat="1" applyBorder="1" applyAlignment="1">
      <alignment horizontal="center"/>
      <protection/>
    </xf>
    <xf numFmtId="0" fontId="1" fillId="0" borderId="15" xfId="55" applyBorder="1">
      <alignment/>
      <protection/>
    </xf>
    <xf numFmtId="49" fontId="1" fillId="0" borderId="15" xfId="55" applyNumberFormat="1" applyBorder="1">
      <alignment/>
      <protection/>
    </xf>
    <xf numFmtId="49" fontId="1" fillId="0" borderId="15" xfId="55" applyNumberFormat="1" applyBorder="1" applyAlignment="1">
      <alignment horizontal="center"/>
      <protection/>
    </xf>
    <xf numFmtId="0" fontId="1" fillId="0" borderId="10" xfId="55" applyBorder="1">
      <alignment/>
      <protection/>
    </xf>
    <xf numFmtId="49" fontId="1" fillId="0" borderId="10" xfId="55" applyNumberFormat="1" applyBorder="1">
      <alignment/>
      <protection/>
    </xf>
    <xf numFmtId="49" fontId="1" fillId="0" borderId="10" xfId="55" applyNumberFormat="1" applyBorder="1" applyAlignment="1">
      <alignment horizontal="center"/>
      <protection/>
    </xf>
    <xf numFmtId="2" fontId="22" fillId="0" borderId="27" xfId="55" applyNumberFormat="1" applyFont="1" applyBorder="1" applyAlignment="1">
      <alignment horizontal="center"/>
      <protection/>
    </xf>
    <xf numFmtId="2" fontId="22" fillId="0" borderId="15" xfId="55" applyNumberFormat="1" applyFont="1" applyBorder="1" applyAlignment="1">
      <alignment horizontal="center"/>
      <protection/>
    </xf>
    <xf numFmtId="0" fontId="1" fillId="0" borderId="13" xfId="56" applyBorder="1">
      <alignment/>
      <protection/>
    </xf>
    <xf numFmtId="49" fontId="1" fillId="0" borderId="13" xfId="56" applyNumberFormat="1" applyBorder="1">
      <alignment/>
      <protection/>
    </xf>
    <xf numFmtId="49" fontId="1" fillId="0" borderId="13" xfId="56" applyNumberFormat="1" applyBorder="1" applyAlignment="1">
      <alignment horizontal="center"/>
      <protection/>
    </xf>
    <xf numFmtId="0" fontId="1" fillId="0" borderId="15" xfId="56" applyBorder="1">
      <alignment/>
      <protection/>
    </xf>
    <xf numFmtId="49" fontId="1" fillId="0" borderId="15" xfId="56" applyNumberFormat="1" applyBorder="1">
      <alignment/>
      <protection/>
    </xf>
    <xf numFmtId="49" fontId="1" fillId="0" borderId="15" xfId="56" applyNumberFormat="1" applyBorder="1" applyAlignment="1">
      <alignment horizontal="center"/>
      <protection/>
    </xf>
    <xf numFmtId="0" fontId="1" fillId="0" borderId="10" xfId="56" applyBorder="1">
      <alignment/>
      <protection/>
    </xf>
    <xf numFmtId="49" fontId="1" fillId="0" borderId="10" xfId="56" applyNumberFormat="1" applyBorder="1">
      <alignment/>
      <protection/>
    </xf>
    <xf numFmtId="49" fontId="1" fillId="0" borderId="10" xfId="56" applyNumberForma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5" xfId="56" applyFont="1" applyBorder="1" applyAlignment="1">
      <alignment horizontal="center"/>
      <protection/>
    </xf>
    <xf numFmtId="0" fontId="1" fillId="0" borderId="13" xfId="57" applyBorder="1">
      <alignment/>
      <protection/>
    </xf>
    <xf numFmtId="49" fontId="1" fillId="0" borderId="13" xfId="57" applyNumberFormat="1" applyBorder="1">
      <alignment/>
      <protection/>
    </xf>
    <xf numFmtId="49" fontId="1" fillId="0" borderId="13" xfId="57" applyNumberFormat="1" applyBorder="1" applyAlignment="1">
      <alignment horizontal="center"/>
      <protection/>
    </xf>
    <xf numFmtId="2" fontId="22" fillId="0" borderId="13" xfId="57" applyNumberFormat="1" applyFont="1" applyBorder="1" applyAlignment="1">
      <alignment horizontal="center"/>
      <protection/>
    </xf>
    <xf numFmtId="1" fontId="0" fillId="0" borderId="13" xfId="0" applyNumberFormat="1" applyFont="1" applyBorder="1" applyAlignment="1">
      <alignment horizontal="center"/>
    </xf>
    <xf numFmtId="0" fontId="1" fillId="0" borderId="15" xfId="57" applyBorder="1">
      <alignment/>
      <protection/>
    </xf>
    <xf numFmtId="49" fontId="1" fillId="0" borderId="15" xfId="57" applyNumberFormat="1" applyBorder="1">
      <alignment/>
      <protection/>
    </xf>
    <xf numFmtId="49" fontId="1" fillId="0" borderId="15" xfId="57" applyNumberFormat="1" applyBorder="1" applyAlignment="1">
      <alignment horizontal="center"/>
      <protection/>
    </xf>
    <xf numFmtId="2" fontId="22" fillId="0" borderId="15" xfId="57" applyNumberFormat="1" applyFont="1" applyBorder="1" applyAlignment="1">
      <alignment horizontal="center"/>
      <protection/>
    </xf>
    <xf numFmtId="0" fontId="1" fillId="0" borderId="10" xfId="57" applyBorder="1">
      <alignment/>
      <protection/>
    </xf>
    <xf numFmtId="49" fontId="1" fillId="0" borderId="10" xfId="57" applyNumberFormat="1" applyBorder="1">
      <alignment/>
      <protection/>
    </xf>
    <xf numFmtId="49" fontId="1" fillId="0" borderId="10" xfId="57" applyNumberFormat="1" applyBorder="1" applyAlignment="1">
      <alignment horizontal="center"/>
      <protection/>
    </xf>
    <xf numFmtId="0" fontId="1" fillId="0" borderId="13" xfId="53" applyBorder="1">
      <alignment/>
      <protection/>
    </xf>
    <xf numFmtId="49" fontId="1" fillId="0" borderId="13" xfId="53" applyNumberFormat="1" applyBorder="1">
      <alignment/>
      <protection/>
    </xf>
    <xf numFmtId="0" fontId="1" fillId="0" borderId="15" xfId="53" applyBorder="1">
      <alignment/>
      <protection/>
    </xf>
    <xf numFmtId="49" fontId="1" fillId="0" borderId="15" xfId="53" applyNumberFormat="1" applyBorder="1">
      <alignment/>
      <protection/>
    </xf>
    <xf numFmtId="0" fontId="1" fillId="0" borderId="10" xfId="53" applyBorder="1">
      <alignment/>
      <protection/>
    </xf>
    <xf numFmtId="49" fontId="1" fillId="0" borderId="10" xfId="53" applyNumberFormat="1" applyBorder="1">
      <alignment/>
      <protection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1" fillId="0" borderId="15" xfId="49" applyNumberFormat="1" applyFont="1" applyBorder="1">
      <alignment/>
      <protection/>
    </xf>
    <xf numFmtId="49" fontId="1" fillId="0" borderId="15" xfId="53" applyNumberFormat="1" applyFont="1" applyBorder="1">
      <alignment/>
      <protection/>
    </xf>
    <xf numFmtId="49" fontId="1" fillId="0" borderId="15" xfId="52" applyNumberFormat="1" applyFont="1" applyBorder="1">
      <alignment/>
      <protection/>
    </xf>
    <xf numFmtId="0" fontId="0" fillId="0" borderId="3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63" applyNumberFormat="1" applyFont="1" applyFill="1" applyBorder="1" applyAlignment="1">
      <alignment horizontal="center" vertical="center"/>
      <protection/>
    </xf>
    <xf numFmtId="3" fontId="1" fillId="0" borderId="13" xfId="62" applyNumberFormat="1" applyFont="1" applyFill="1" applyBorder="1" applyAlignment="1" applyProtection="1">
      <alignment horizontal="center" vertical="center"/>
      <protection locked="0"/>
    </xf>
    <xf numFmtId="164" fontId="1" fillId="0" borderId="13" xfId="62" applyNumberFormat="1" applyFont="1" applyFill="1" applyBorder="1" applyAlignment="1" applyProtection="1">
      <alignment horizontal="center" vertical="center"/>
      <protection locked="0"/>
    </xf>
    <xf numFmtId="4" fontId="1" fillId="0" borderId="13" xfId="62" applyNumberFormat="1" applyFont="1" applyFill="1" applyBorder="1" applyAlignment="1" applyProtection="1">
      <alignment horizontal="center" vertical="center"/>
      <protection locked="0"/>
    </xf>
    <xf numFmtId="165" fontId="19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4" fontId="14" fillId="0" borderId="13" xfId="63" applyNumberFormat="1" applyFont="1" applyFill="1" applyBorder="1" applyAlignment="1">
      <alignment horizontal="center" vertical="center"/>
      <protection/>
    </xf>
    <xf numFmtId="1" fontId="0" fillId="0" borderId="13" xfId="63" applyNumberFormat="1" applyFont="1" applyFill="1" applyBorder="1" applyAlignment="1">
      <alignment horizontal="center" vertical="center"/>
      <protection/>
    </xf>
    <xf numFmtId="1" fontId="14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63" applyFont="1" applyFill="1" applyBorder="1" applyAlignment="1">
      <alignment/>
      <protection/>
    </xf>
    <xf numFmtId="0" fontId="1" fillId="0" borderId="15" xfId="0" applyFont="1" applyBorder="1" applyAlignment="1">
      <alignment horizontal="center"/>
    </xf>
    <xf numFmtId="0" fontId="0" fillId="0" borderId="15" xfId="63" applyFont="1" applyFill="1" applyBorder="1" applyAlignment="1">
      <alignment horizontal="left"/>
      <protection/>
    </xf>
    <xf numFmtId="49" fontId="1" fillId="0" borderId="15" xfId="0" applyNumberFormat="1" applyFont="1" applyBorder="1" applyAlignment="1">
      <alignment horizontal="left"/>
    </xf>
    <xf numFmtId="0" fontId="0" fillId="0" borderId="15" xfId="63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10" xfId="63" applyFont="1" applyFill="1" applyBorder="1" applyAlignment="1">
      <alignment/>
      <protection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6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" fontId="14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63" applyFont="1" applyFill="1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6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49" fontId="1" fillId="0" borderId="10" xfId="62" applyNumberFormat="1" applyFont="1" applyFill="1" applyBorder="1" applyAlignment="1" applyProtection="1">
      <alignment horizontal="center" vertical="center"/>
      <protection locked="0"/>
    </xf>
    <xf numFmtId="1" fontId="14" fillId="0" borderId="29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 wrapText="1"/>
    </xf>
    <xf numFmtId="1" fontId="0" fillId="0" borderId="31" xfId="63" applyNumberFormat="1" applyFont="1" applyFill="1" applyBorder="1" applyAlignment="1">
      <alignment horizontal="center" vertical="center"/>
      <protection/>
    </xf>
    <xf numFmtId="49" fontId="14" fillId="33" borderId="17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49" fontId="1" fillId="0" borderId="10" xfId="52" applyNumberFormat="1" applyFont="1" applyBorder="1">
      <alignment/>
      <protection/>
    </xf>
    <xf numFmtId="49" fontId="1" fillId="0" borderId="10" xfId="53" applyNumberFormat="1" applyFont="1" applyBorder="1">
      <alignment/>
      <protection/>
    </xf>
    <xf numFmtId="0" fontId="24" fillId="0" borderId="0" xfId="58" applyFont="1">
      <alignment/>
      <protection/>
    </xf>
    <xf numFmtId="0" fontId="1" fillId="0" borderId="0" xfId="58">
      <alignment/>
      <protection/>
    </xf>
    <xf numFmtId="0" fontId="4" fillId="0" borderId="0" xfId="58" applyFont="1">
      <alignment/>
      <protection/>
    </xf>
    <xf numFmtId="0" fontId="25" fillId="0" borderId="0" xfId="58" applyFont="1">
      <alignment/>
      <protection/>
    </xf>
    <xf numFmtId="49" fontId="4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25" fillId="0" borderId="0" xfId="58" applyFont="1">
      <alignment/>
      <protection/>
    </xf>
    <xf numFmtId="0" fontId="4" fillId="0" borderId="32" xfId="58" applyFont="1" applyBorder="1">
      <alignment/>
      <protection/>
    </xf>
    <xf numFmtId="0" fontId="25" fillId="0" borderId="32" xfId="58" applyFont="1" applyBorder="1" applyAlignment="1">
      <alignment horizontal="center"/>
      <protection/>
    </xf>
    <xf numFmtId="0" fontId="4" fillId="0" borderId="32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26" fillId="0" borderId="0" xfId="58" applyFont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25" fillId="0" borderId="0" xfId="58" applyFont="1" applyAlignment="1">
      <alignment horizontal="left"/>
      <protection/>
    </xf>
    <xf numFmtId="1" fontId="1" fillId="0" borderId="0" xfId="58" applyNumberFormat="1" applyFont="1" applyAlignment="1">
      <alignment horizontal="center"/>
      <protection/>
    </xf>
    <xf numFmtId="0" fontId="1" fillId="0" borderId="0" xfId="58" applyFont="1">
      <alignment/>
      <protection/>
    </xf>
    <xf numFmtId="0" fontId="22" fillId="0" borderId="32" xfId="58" applyFont="1" applyBorder="1" applyAlignment="1">
      <alignment horizontal="center"/>
      <protection/>
    </xf>
    <xf numFmtId="0" fontId="22" fillId="0" borderId="32" xfId="58" applyFont="1" applyBorder="1" applyAlignment="1">
      <alignment horizontal="center" vertical="center" wrapText="1"/>
      <protection/>
    </xf>
    <xf numFmtId="1" fontId="22" fillId="0" borderId="32" xfId="58" applyNumberFormat="1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center" vertical="center" wrapText="1"/>
      <protection/>
    </xf>
    <xf numFmtId="0" fontId="22" fillId="0" borderId="32" xfId="58" applyFont="1" applyBorder="1" applyAlignment="1">
      <alignment horizontal="center"/>
      <protection/>
    </xf>
    <xf numFmtId="0" fontId="22" fillId="0" borderId="32" xfId="61" applyFont="1" applyFill="1" applyBorder="1" applyAlignment="1" applyProtection="1">
      <alignment horizontal="left"/>
      <protection locked="0"/>
    </xf>
    <xf numFmtId="0" fontId="22" fillId="0" borderId="32" xfId="61" applyFont="1" applyFill="1" applyBorder="1" applyAlignment="1" applyProtection="1">
      <alignment horizontal="center"/>
      <protection locked="0"/>
    </xf>
    <xf numFmtId="0" fontId="14" fillId="0" borderId="32" xfId="58" applyFont="1" applyFill="1" applyBorder="1">
      <alignment/>
      <protection/>
    </xf>
    <xf numFmtId="1" fontId="14" fillId="0" borderId="32" xfId="58" applyNumberFormat="1" applyFont="1" applyFill="1" applyBorder="1" applyAlignment="1">
      <alignment horizontal="center" vertical="center"/>
      <protection/>
    </xf>
    <xf numFmtId="4" fontId="14" fillId="0" borderId="32" xfId="58" applyNumberFormat="1" applyFont="1" applyBorder="1" applyAlignment="1">
      <alignment horizontal="center"/>
      <protection/>
    </xf>
    <xf numFmtId="2" fontId="22" fillId="0" borderId="32" xfId="58" applyNumberFormat="1" applyFont="1" applyBorder="1" applyAlignment="1">
      <alignment horizontal="left"/>
      <protection/>
    </xf>
    <xf numFmtId="2" fontId="22" fillId="0" borderId="32" xfId="58" applyNumberFormat="1" applyFont="1" applyBorder="1">
      <alignment/>
      <protection/>
    </xf>
    <xf numFmtId="0" fontId="22" fillId="0" borderId="0" xfId="58" applyFont="1" applyAlignment="1">
      <alignment horizontal="center"/>
      <protection/>
    </xf>
    <xf numFmtId="2" fontId="22" fillId="0" borderId="32" xfId="58" applyNumberFormat="1" applyFont="1" applyBorder="1" applyAlignment="1">
      <alignment horizontal="center"/>
      <protection/>
    </xf>
    <xf numFmtId="2" fontId="22" fillId="0" borderId="32" xfId="58" applyNumberFormat="1" applyFont="1" applyBorder="1" applyAlignment="1">
      <alignment horizontal="center"/>
      <protection/>
    </xf>
    <xf numFmtId="2" fontId="22" fillId="0" borderId="32" xfId="58" applyNumberFormat="1" applyFont="1" applyBorder="1">
      <alignment/>
      <protection/>
    </xf>
    <xf numFmtId="0" fontId="22" fillId="0" borderId="0" xfId="58" applyFont="1">
      <alignment/>
      <protection/>
    </xf>
    <xf numFmtId="4" fontId="22" fillId="0" borderId="32" xfId="58" applyNumberFormat="1" applyFont="1" applyBorder="1" applyAlignment="1">
      <alignment horizontal="center"/>
      <protection/>
    </xf>
    <xf numFmtId="1" fontId="22" fillId="0" borderId="32" xfId="58" applyNumberFormat="1" applyFont="1" applyBorder="1" applyAlignment="1">
      <alignment horizontal="center"/>
      <protection/>
    </xf>
    <xf numFmtId="49" fontId="22" fillId="0" borderId="32" xfId="58" applyNumberFormat="1" applyFont="1" applyBorder="1">
      <alignment/>
      <protection/>
    </xf>
    <xf numFmtId="0" fontId="1" fillId="0" borderId="32" xfId="58" applyFont="1" applyBorder="1" applyAlignment="1">
      <alignment horizontal="center"/>
      <protection/>
    </xf>
    <xf numFmtId="0" fontId="1" fillId="0" borderId="32" xfId="61" applyFont="1" applyFill="1" applyBorder="1" applyAlignment="1" applyProtection="1">
      <alignment horizontal="left"/>
      <protection locked="0"/>
    </xf>
    <xf numFmtId="0" fontId="1" fillId="0" borderId="32" xfId="61" applyFont="1" applyFill="1" applyBorder="1" applyAlignment="1" applyProtection="1">
      <alignment horizontal="center"/>
      <protection locked="0"/>
    </xf>
    <xf numFmtId="0" fontId="0" fillId="0" borderId="32" xfId="58" applyFont="1" applyFill="1" applyBorder="1">
      <alignment/>
      <protection/>
    </xf>
    <xf numFmtId="1" fontId="0" fillId="0" borderId="32" xfId="58" applyNumberFormat="1" applyFont="1" applyFill="1" applyBorder="1" applyAlignment="1">
      <alignment horizontal="center" vertical="center"/>
      <protection/>
    </xf>
    <xf numFmtId="4" fontId="0" fillId="0" borderId="32" xfId="58" applyNumberFormat="1" applyFont="1" applyBorder="1" applyAlignment="1">
      <alignment horizontal="center"/>
      <protection/>
    </xf>
    <xf numFmtId="2" fontId="1" fillId="0" borderId="32" xfId="58" applyNumberFormat="1" applyFont="1" applyBorder="1" applyAlignment="1">
      <alignment horizontal="center"/>
      <protection/>
    </xf>
    <xf numFmtId="2" fontId="1" fillId="0" borderId="32" xfId="58" applyNumberFormat="1" applyFont="1" applyBorder="1">
      <alignment/>
      <protection/>
    </xf>
    <xf numFmtId="2" fontId="1" fillId="0" borderId="32" xfId="58" applyNumberFormat="1" applyFont="1" applyBorder="1" applyAlignment="1">
      <alignment horizontal="center"/>
      <protection/>
    </xf>
    <xf numFmtId="4" fontId="1" fillId="0" borderId="32" xfId="58" applyNumberFormat="1" applyFont="1" applyBorder="1" applyAlignment="1">
      <alignment horizontal="center"/>
      <protection/>
    </xf>
    <xf numFmtId="1" fontId="1" fillId="0" borderId="32" xfId="58" applyNumberFormat="1" applyFont="1" applyBorder="1" applyAlignment="1">
      <alignment horizontal="center"/>
      <protection/>
    </xf>
    <xf numFmtId="0" fontId="0" fillId="0" borderId="32" xfId="58" applyFont="1" applyFill="1" applyBorder="1" applyAlignment="1">
      <alignment horizontal="center"/>
      <protection/>
    </xf>
    <xf numFmtId="0" fontId="1" fillId="0" borderId="32" xfId="58" applyFont="1" applyBorder="1" applyAlignment="1">
      <alignment horizontal="left"/>
      <protection/>
    </xf>
    <xf numFmtId="49" fontId="1" fillId="0" borderId="32" xfId="58" applyNumberFormat="1" applyBorder="1">
      <alignment/>
      <protection/>
    </xf>
    <xf numFmtId="0" fontId="0" fillId="0" borderId="32" xfId="58" applyFont="1" applyFill="1" applyBorder="1" applyAlignment="1">
      <alignment horizontal="left"/>
      <protection/>
    </xf>
    <xf numFmtId="49" fontId="1" fillId="0" borderId="32" xfId="58" applyNumberFormat="1" applyFont="1" applyBorder="1">
      <alignment/>
      <protection/>
    </xf>
    <xf numFmtId="49" fontId="1" fillId="0" borderId="32" xfId="58" applyNumberFormat="1" applyFont="1" applyFill="1" applyBorder="1" applyAlignment="1" applyProtection="1">
      <alignment horizontal="left"/>
      <protection locked="0"/>
    </xf>
    <xf numFmtId="2" fontId="0" fillId="0" borderId="32" xfId="58" applyNumberFormat="1" applyFont="1" applyBorder="1" applyAlignment="1">
      <alignment horizontal="center"/>
      <protection/>
    </xf>
    <xf numFmtId="3" fontId="1" fillId="0" borderId="0" xfId="58" applyNumberFormat="1" applyFont="1" applyAlignment="1">
      <alignment horizontal="center"/>
      <protection/>
    </xf>
    <xf numFmtId="0" fontId="1" fillId="0" borderId="32" xfId="58" applyFont="1" applyFill="1" applyBorder="1" applyAlignment="1" applyProtection="1">
      <alignment horizontal="left"/>
      <protection locked="0"/>
    </xf>
    <xf numFmtId="0" fontId="1" fillId="0" borderId="32" xfId="58" applyFont="1" applyBorder="1" applyAlignment="1">
      <alignment/>
      <protection/>
    </xf>
    <xf numFmtId="0" fontId="1" fillId="0" borderId="32" xfId="58" applyFont="1" applyBorder="1">
      <alignment/>
      <protection/>
    </xf>
    <xf numFmtId="0" fontId="1" fillId="0" borderId="0" xfId="58" applyAlignment="1">
      <alignment horizontal="center"/>
      <protection/>
    </xf>
    <xf numFmtId="0" fontId="27" fillId="0" borderId="0" xfId="58" applyFont="1" applyAlignment="1">
      <alignment horizontal="left"/>
      <protection/>
    </xf>
    <xf numFmtId="0" fontId="1" fillId="0" borderId="0" xfId="58" applyAlignment="1">
      <alignment horizontal="left"/>
      <protection/>
    </xf>
    <xf numFmtId="1" fontId="1" fillId="0" borderId="0" xfId="58" applyNumberFormat="1" applyAlignment="1">
      <alignment horizontal="center"/>
      <protection/>
    </xf>
    <xf numFmtId="0" fontId="14" fillId="0" borderId="32" xfId="58" applyFont="1" applyFill="1" applyBorder="1" applyAlignment="1">
      <alignment horizontal="left"/>
      <protection/>
    </xf>
    <xf numFmtId="2" fontId="14" fillId="0" borderId="32" xfId="58" applyNumberFormat="1" applyFont="1" applyBorder="1" applyAlignment="1">
      <alignment horizontal="center"/>
      <protection/>
    </xf>
    <xf numFmtId="3" fontId="22" fillId="0" borderId="0" xfId="58" applyNumberFormat="1" applyFont="1" applyAlignment="1">
      <alignment horizontal="center"/>
      <protection/>
    </xf>
    <xf numFmtId="0" fontId="22" fillId="0" borderId="32" xfId="58" applyFont="1" applyBorder="1">
      <alignment/>
      <protection/>
    </xf>
    <xf numFmtId="0" fontId="22" fillId="0" borderId="32" xfId="58" applyFont="1" applyBorder="1" applyAlignment="1">
      <alignment horizontal="left"/>
      <protection/>
    </xf>
    <xf numFmtId="0" fontId="1" fillId="0" borderId="32" xfId="58" applyBorder="1">
      <alignment/>
      <protection/>
    </xf>
    <xf numFmtId="0" fontId="1" fillId="0" borderId="32" xfId="58" applyBorder="1" applyAlignment="1">
      <alignment horizontal="left"/>
      <protection/>
    </xf>
    <xf numFmtId="0" fontId="1" fillId="0" borderId="32" xfId="58" applyBorder="1" applyAlignment="1">
      <alignment horizontal="center"/>
      <protection/>
    </xf>
    <xf numFmtId="0" fontId="0" fillId="0" borderId="33" xfId="58" applyFont="1" applyFill="1" applyBorder="1">
      <alignment/>
      <protection/>
    </xf>
    <xf numFmtId="0" fontId="0" fillId="0" borderId="32" xfId="61" applyFont="1" applyFill="1" applyBorder="1" applyAlignment="1">
      <alignment horizontal="left"/>
      <protection/>
    </xf>
    <xf numFmtId="0" fontId="1" fillId="0" borderId="32" xfId="58" applyFont="1" applyBorder="1" applyAlignment="1">
      <alignment horizontal="left"/>
      <protection/>
    </xf>
    <xf numFmtId="0" fontId="14" fillId="0" borderId="32" xfId="58" applyFont="1" applyFill="1" applyBorder="1" applyAlignment="1">
      <alignment horizontal="center"/>
      <protection/>
    </xf>
    <xf numFmtId="49" fontId="22" fillId="0" borderId="32" xfId="58" applyNumberFormat="1" applyFont="1" applyFill="1" applyBorder="1" applyAlignment="1" applyProtection="1">
      <alignment horizontal="left"/>
      <protection locked="0"/>
    </xf>
    <xf numFmtId="0" fontId="22" fillId="0" borderId="32" xfId="58" applyFont="1" applyFill="1" applyBorder="1" applyAlignment="1" applyProtection="1">
      <alignment horizontal="left"/>
      <protection locked="0"/>
    </xf>
    <xf numFmtId="49" fontId="1" fillId="0" borderId="32" xfId="58" applyNumberFormat="1" applyBorder="1" applyAlignment="1">
      <alignment horizontal="center"/>
      <protection/>
    </xf>
    <xf numFmtId="0" fontId="1" fillId="0" borderId="0" xfId="58" applyNumberFormat="1" applyAlignment="1">
      <alignment horizontal="center"/>
      <protection/>
    </xf>
    <xf numFmtId="49" fontId="22" fillId="0" borderId="32" xfId="58" applyNumberFormat="1" applyFont="1" applyBorder="1" applyAlignment="1">
      <alignment horizontal="left"/>
      <protection/>
    </xf>
    <xf numFmtId="0" fontId="22" fillId="0" borderId="0" xfId="58" applyFont="1" applyAlignment="1">
      <alignment horizontal="left"/>
      <protection/>
    </xf>
    <xf numFmtId="0" fontId="22" fillId="0" borderId="0" xfId="58" applyFont="1" applyBorder="1" applyAlignment="1">
      <alignment horizontal="center"/>
      <protection/>
    </xf>
    <xf numFmtId="0" fontId="14" fillId="0" borderId="32" xfId="61" applyFont="1" applyFill="1" applyBorder="1" applyAlignment="1">
      <alignment horizontal="left"/>
      <protection/>
    </xf>
    <xf numFmtId="0" fontId="1" fillId="0" borderId="32" xfId="61" applyFont="1" applyFill="1" applyBorder="1" applyAlignment="1" applyProtection="1">
      <alignment/>
      <protection locked="0"/>
    </xf>
    <xf numFmtId="0" fontId="1" fillId="0" borderId="0" xfId="58" applyBorder="1" applyAlignment="1">
      <alignment horizontal="center"/>
      <protection/>
    </xf>
    <xf numFmtId="0" fontId="0" fillId="0" borderId="33" xfId="58" applyFont="1" applyFill="1" applyBorder="1" applyAlignment="1">
      <alignment horizontal="left"/>
      <protection/>
    </xf>
    <xf numFmtId="0" fontId="1" fillId="0" borderId="0" xfId="58" applyFont="1" applyBorder="1" applyAlignment="1">
      <alignment horizontal="center"/>
      <protection/>
    </xf>
    <xf numFmtId="1" fontId="1" fillId="0" borderId="32" xfId="58" applyNumberFormat="1" applyBorder="1" applyAlignment="1">
      <alignment horizontal="center"/>
      <protection/>
    </xf>
    <xf numFmtId="0" fontId="0" fillId="0" borderId="32" xfId="58" applyFont="1" applyFill="1" applyBorder="1" applyAlignment="1">
      <alignment/>
      <protection/>
    </xf>
    <xf numFmtId="2" fontId="1" fillId="0" borderId="0" xfId="58" applyNumberFormat="1" applyAlignment="1">
      <alignment horizontal="center"/>
      <protection/>
    </xf>
    <xf numFmtId="0" fontId="22" fillId="0" borderId="32" xfId="61" applyFont="1" applyFill="1" applyBorder="1" applyAlignment="1" applyProtection="1">
      <alignment/>
      <protection locked="0"/>
    </xf>
    <xf numFmtId="0" fontId="22" fillId="0" borderId="32" xfId="58" applyFont="1" applyFill="1" applyBorder="1">
      <alignment/>
      <protection/>
    </xf>
    <xf numFmtId="0" fontId="22" fillId="0" borderId="32" xfId="58" applyFont="1" applyFill="1" applyBorder="1" applyAlignment="1">
      <alignment horizontal="center"/>
      <protection/>
    </xf>
    <xf numFmtId="0" fontId="14" fillId="0" borderId="32" xfId="58" applyFont="1" applyFill="1" applyBorder="1" applyAlignment="1">
      <alignment/>
      <protection/>
    </xf>
    <xf numFmtId="0" fontId="1" fillId="0" borderId="32" xfId="58" applyFont="1" applyFill="1" applyBorder="1" applyAlignment="1" applyProtection="1">
      <alignment/>
      <protection locked="0"/>
    </xf>
    <xf numFmtId="49" fontId="1" fillId="0" borderId="32" xfId="58" applyNumberFormat="1" applyBorder="1" applyAlignment="1">
      <alignment/>
      <protection/>
    </xf>
    <xf numFmtId="0" fontId="1" fillId="0" borderId="32" xfId="58" applyFont="1" applyFill="1" applyBorder="1">
      <alignment/>
      <protection/>
    </xf>
    <xf numFmtId="0" fontId="1" fillId="0" borderId="32" xfId="58" applyFont="1" applyFill="1" applyBorder="1" applyAlignment="1">
      <alignment horizontal="center"/>
      <protection/>
    </xf>
    <xf numFmtId="0" fontId="0" fillId="0" borderId="32" xfId="58" applyFont="1" applyFill="1" applyBorder="1" applyAlignment="1">
      <alignment/>
      <protection/>
    </xf>
    <xf numFmtId="2" fontId="0" fillId="0" borderId="32" xfId="58" applyNumberFormat="1" applyFont="1" applyFill="1" applyBorder="1" applyAlignment="1">
      <alignment horizontal="center" vertical="center"/>
      <protection/>
    </xf>
    <xf numFmtId="49" fontId="1" fillId="0" borderId="32" xfId="58" applyNumberFormat="1" applyFill="1" applyBorder="1" applyAlignment="1">
      <alignment/>
      <protection/>
    </xf>
    <xf numFmtId="2" fontId="1" fillId="0" borderId="32" xfId="58" applyNumberFormat="1" applyBorder="1" applyAlignment="1">
      <alignment horizontal="center"/>
      <protection/>
    </xf>
    <xf numFmtId="0" fontId="1" fillId="0" borderId="34" xfId="61" applyFont="1" applyFill="1" applyBorder="1" applyAlignment="1" applyProtection="1">
      <alignment horizontal="center"/>
      <protection locked="0"/>
    </xf>
    <xf numFmtId="0" fontId="0" fillId="0" borderId="34" xfId="58" applyFont="1" applyFill="1" applyBorder="1">
      <alignment/>
      <protection/>
    </xf>
    <xf numFmtId="0" fontId="14" fillId="0" borderId="32" xfId="64" applyFont="1" applyFill="1" applyBorder="1" applyAlignment="1">
      <alignment/>
      <protection/>
    </xf>
    <xf numFmtId="0" fontId="14" fillId="0" borderId="32" xfId="64" applyFont="1" applyFill="1" applyBorder="1" applyAlignment="1">
      <alignment horizontal="center"/>
      <protection/>
    </xf>
    <xf numFmtId="0" fontId="14" fillId="0" borderId="32" xfId="64" applyFont="1" applyFill="1" applyBorder="1" applyAlignment="1">
      <alignment vertical="center"/>
      <protection/>
    </xf>
    <xf numFmtId="1" fontId="14" fillId="0" borderId="32" xfId="58" applyNumberFormat="1" applyFont="1" applyBorder="1" applyAlignment="1">
      <alignment horizontal="center"/>
      <protection/>
    </xf>
    <xf numFmtId="1" fontId="22" fillId="0" borderId="32" xfId="58" applyNumberFormat="1" applyFont="1" applyBorder="1" applyAlignment="1">
      <alignment horizontal="center"/>
      <protection/>
    </xf>
    <xf numFmtId="0" fontId="14" fillId="0" borderId="32" xfId="58" applyFont="1" applyFill="1" applyBorder="1" applyAlignment="1">
      <alignment/>
      <protection/>
    </xf>
    <xf numFmtId="0" fontId="14" fillId="0" borderId="32" xfId="64" applyFont="1" applyFill="1" applyBorder="1" applyAlignment="1">
      <alignment horizontal="left"/>
      <protection/>
    </xf>
    <xf numFmtId="0" fontId="1" fillId="0" borderId="32" xfId="58" applyFont="1" applyBorder="1" applyAlignment="1">
      <alignment/>
      <protection/>
    </xf>
    <xf numFmtId="0" fontId="0" fillId="0" borderId="32" xfId="64" applyFont="1" applyFill="1" applyBorder="1" applyAlignment="1">
      <alignment horizontal="left"/>
      <protection/>
    </xf>
    <xf numFmtId="49" fontId="1" fillId="0" borderId="32" xfId="58" applyNumberFormat="1" applyFont="1" applyBorder="1" applyAlignment="1">
      <alignment horizontal="left"/>
      <protection/>
    </xf>
    <xf numFmtId="1" fontId="0" fillId="0" borderId="32" xfId="58" applyNumberFormat="1" applyFont="1" applyBorder="1" applyAlignment="1">
      <alignment horizontal="center"/>
      <protection/>
    </xf>
    <xf numFmtId="0" fontId="0" fillId="0" borderId="32" xfId="58" applyFont="1" applyBorder="1" applyAlignment="1">
      <alignment horizontal="left"/>
      <protection/>
    </xf>
    <xf numFmtId="0" fontId="0" fillId="0" borderId="32" xfId="64" applyFont="1" applyFill="1" applyBorder="1" applyAlignment="1">
      <alignment/>
      <protection/>
    </xf>
    <xf numFmtId="0" fontId="0" fillId="0" borderId="32" xfId="58" applyFont="1" applyBorder="1" applyAlignment="1">
      <alignment horizontal="center"/>
      <protection/>
    </xf>
    <xf numFmtId="0" fontId="22" fillId="0" borderId="34" xfId="61" applyFont="1" applyFill="1" applyBorder="1" applyAlignment="1" applyProtection="1">
      <alignment/>
      <protection locked="0"/>
    </xf>
    <xf numFmtId="0" fontId="22" fillId="0" borderId="34" xfId="61" applyFont="1" applyFill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1" fontId="1" fillId="0" borderId="32" xfId="58" applyNumberFormat="1" applyFont="1" applyBorder="1" applyAlignment="1">
      <alignment horizontal="center"/>
      <protection/>
    </xf>
    <xf numFmtId="0" fontId="0" fillId="0" borderId="34" xfId="58" applyFont="1" applyFill="1" applyBorder="1" applyAlignment="1">
      <alignment/>
      <protection/>
    </xf>
    <xf numFmtId="0" fontId="0" fillId="0" borderId="32" xfId="64" applyFont="1" applyFill="1" applyBorder="1" applyAlignment="1">
      <alignment horizontal="left" vertical="center"/>
      <protection/>
    </xf>
    <xf numFmtId="0" fontId="0" fillId="0" borderId="32" xfId="64" applyFont="1" applyFill="1" applyBorder="1" applyAlignment="1">
      <alignment horizontal="center" vertical="center"/>
      <protection/>
    </xf>
    <xf numFmtId="0" fontId="0" fillId="0" borderId="32" xfId="64" applyNumberFormat="1" applyFont="1" applyFill="1" applyBorder="1" applyAlignment="1">
      <alignment horizontal="left" vertical="center"/>
      <protection/>
    </xf>
    <xf numFmtId="0" fontId="1" fillId="0" borderId="35" xfId="58" applyFont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3" fontId="1" fillId="0" borderId="32" xfId="58" applyNumberFormat="1" applyFont="1" applyBorder="1" applyAlignment="1">
      <alignment horizontal="center"/>
      <protection/>
    </xf>
    <xf numFmtId="0" fontId="14" fillId="0" borderId="34" xfId="64" applyFont="1" applyFill="1" applyBorder="1" applyAlignment="1">
      <alignment/>
      <protection/>
    </xf>
    <xf numFmtId="0" fontId="14" fillId="0" borderId="34" xfId="64" applyFont="1" applyFill="1" applyBorder="1" applyAlignment="1">
      <alignment horizontal="center"/>
      <protection/>
    </xf>
    <xf numFmtId="0" fontId="0" fillId="0" borderId="33" xfId="61" applyFont="1" applyFill="1" applyBorder="1" applyAlignment="1" applyProtection="1">
      <alignment horizontal="left"/>
      <protection locked="0"/>
    </xf>
    <xf numFmtId="0" fontId="0" fillId="0" borderId="32" xfId="61" applyFont="1" applyFill="1" applyBorder="1" applyAlignment="1" applyProtection="1">
      <alignment horizontal="center"/>
      <protection locked="0"/>
    </xf>
    <xf numFmtId="0" fontId="1" fillId="0" borderId="32" xfId="58" applyBorder="1" applyAlignment="1">
      <alignment/>
      <protection/>
    </xf>
    <xf numFmtId="0" fontId="0" fillId="0" borderId="36" xfId="64" applyFont="1" applyFill="1" applyBorder="1" applyAlignment="1">
      <alignment horizontal="left" vertical="center"/>
      <protection/>
    </xf>
    <xf numFmtId="0" fontId="0" fillId="0" borderId="33" xfId="64" applyFont="1" applyFill="1" applyBorder="1" applyAlignment="1">
      <alignment horizontal="left" vertical="center"/>
      <protection/>
    </xf>
    <xf numFmtId="0" fontId="0" fillId="0" borderId="37" xfId="64" applyFont="1" applyFill="1" applyBorder="1" applyAlignment="1">
      <alignment horizontal="center" vertical="center"/>
      <protection/>
    </xf>
    <xf numFmtId="0" fontId="0" fillId="0" borderId="36" xfId="64" applyNumberFormat="1" applyFont="1" applyFill="1" applyBorder="1" applyAlignment="1">
      <alignment horizontal="left" vertical="center"/>
      <protection/>
    </xf>
    <xf numFmtId="2" fontId="22" fillId="0" borderId="33" xfId="58" applyNumberFormat="1" applyFont="1" applyBorder="1" applyAlignment="1">
      <alignment horizontal="center"/>
      <protection/>
    </xf>
    <xf numFmtId="0" fontId="0" fillId="0" borderId="32" xfId="64" applyFont="1" applyFill="1" applyBorder="1" applyAlignment="1">
      <alignment vertical="center"/>
      <protection/>
    </xf>
    <xf numFmtId="0" fontId="0" fillId="0" borderId="34" xfId="64" applyFont="1" applyFill="1" applyBorder="1" applyAlignment="1">
      <alignment horizontal="left" vertical="center"/>
      <protection/>
    </xf>
    <xf numFmtId="0" fontId="0" fillId="0" borderId="34" xfId="64" applyFont="1" applyFill="1" applyBorder="1" applyAlignment="1">
      <alignment horizontal="center" vertical="center"/>
      <protection/>
    </xf>
    <xf numFmtId="0" fontId="0" fillId="0" borderId="34" xfId="64" applyNumberFormat="1" applyFont="1" applyFill="1" applyBorder="1" applyAlignment="1">
      <alignment horizontal="left" vertical="center"/>
      <protection/>
    </xf>
    <xf numFmtId="0" fontId="0" fillId="0" borderId="32" xfId="64" applyNumberFormat="1" applyFont="1" applyFill="1" applyBorder="1" applyAlignment="1">
      <alignment vertical="center"/>
      <protection/>
    </xf>
    <xf numFmtId="0" fontId="6" fillId="0" borderId="0" xfId="47" applyFont="1" applyBorder="1" applyAlignment="1">
      <alignment horizontal="left"/>
      <protection/>
    </xf>
    <xf numFmtId="0" fontId="10" fillId="0" borderId="0" xfId="47" applyFont="1" applyBorder="1" applyAlignment="1">
      <alignment horizontal="center"/>
      <protection/>
    </xf>
    <xf numFmtId="0" fontId="11" fillId="0" borderId="0" xfId="36" applyNumberFormat="1" applyFill="1" applyBorder="1" applyAlignment="1" applyProtection="1">
      <alignment horizontal="center"/>
      <protection/>
    </xf>
    <xf numFmtId="49" fontId="2" fillId="0" borderId="0" xfId="59" applyNumberFormat="1" applyFont="1" applyBorder="1" applyAlignment="1">
      <alignment horizontal="center"/>
      <protection/>
    </xf>
    <xf numFmtId="49" fontId="3" fillId="0" borderId="0" xfId="59" applyNumberFormat="1" applyFont="1" applyBorder="1" applyAlignment="1">
      <alignment horizontal="center"/>
      <protection/>
    </xf>
    <xf numFmtId="0" fontId="14" fillId="33" borderId="38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0" xfId="58" applyFont="1">
      <alignment/>
      <protection/>
    </xf>
    <xf numFmtId="0" fontId="24" fillId="0" borderId="0" xfId="58" applyFont="1">
      <alignment/>
      <protection/>
    </xf>
    <xf numFmtId="0" fontId="22" fillId="0" borderId="32" xfId="58" applyFont="1" applyBorder="1" applyAlignment="1">
      <alignment horizontal="center"/>
      <protection/>
    </xf>
    <xf numFmtId="0" fontId="22" fillId="0" borderId="32" xfId="58" applyFont="1" applyBorder="1" applyAlignment="1">
      <alignment horizontal="center" vertical="center" wrapText="1"/>
      <protection/>
    </xf>
    <xf numFmtId="0" fontId="22" fillId="0" borderId="35" xfId="58" applyFont="1" applyBorder="1" applyAlignment="1">
      <alignment horizontal="center" vertical="center" wrapText="1"/>
      <protection/>
    </xf>
    <xf numFmtId="0" fontId="22" fillId="0" borderId="46" xfId="58" applyFont="1" applyBorder="1" applyAlignment="1">
      <alignment horizontal="center" vertical="center" wrapText="1"/>
      <protection/>
    </xf>
    <xf numFmtId="0" fontId="22" fillId="0" borderId="35" xfId="58" applyFont="1" applyBorder="1" applyAlignment="1">
      <alignment horizontal="center"/>
      <protection/>
    </xf>
    <xf numFmtId="0" fontId="22" fillId="0" borderId="46" xfId="58" applyFont="1" applyBorder="1" applyAlignment="1">
      <alignment horizontal="center"/>
      <protection/>
    </xf>
    <xf numFmtId="0" fontId="22" fillId="0" borderId="47" xfId="58" applyFont="1" applyBorder="1" applyAlignment="1">
      <alignment horizont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F2-A jun" xfId="48"/>
    <cellStyle name="normální_F2-A sen" xfId="49"/>
    <cellStyle name="normální_F2-B sen" xfId="50"/>
    <cellStyle name="normální_F2-C" xfId="51"/>
    <cellStyle name="normální_F4-A jun" xfId="52"/>
    <cellStyle name="normální_F4-A sen" xfId="53"/>
    <cellStyle name="normální_F4-B jun" xfId="54"/>
    <cellStyle name="normální_F4-B sen" xfId="55"/>
    <cellStyle name="normální_F4-C" xfId="56"/>
    <cellStyle name="normální_F-DS" xfId="57"/>
    <cellStyle name="normální_MiCR2007 - konecne" xfId="58"/>
    <cellStyle name="normální_netolice2005" xfId="59"/>
    <cellStyle name="normální_Prihlaska_ns_excel95" xfId="60"/>
    <cellStyle name="normální_Prihlaska_ns_excel95_MiCR2007 - konecne" xfId="61"/>
    <cellStyle name="normální_Regatta_vysl_06" xfId="62"/>
    <cellStyle name="normální_St_listiny" xfId="63"/>
    <cellStyle name="normální_St_listiny_MiCR2007 - konecne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35</xdr:row>
      <xdr:rowOff>9525</xdr:rowOff>
    </xdr:from>
    <xdr:to>
      <xdr:col>5</xdr:col>
      <xdr:colOff>647700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6838950"/>
          <a:ext cx="428625" cy="13335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2</xdr:row>
      <xdr:rowOff>104775</xdr:rowOff>
    </xdr:from>
    <xdr:to>
      <xdr:col>7</xdr:col>
      <xdr:colOff>0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705350" y="523875"/>
          <a:ext cx="219075" cy="19240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104775</xdr:rowOff>
    </xdr:from>
    <xdr:to>
      <xdr:col>7</xdr:col>
      <xdr:colOff>0</xdr:colOff>
      <xdr:row>54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619625" y="8658225"/>
          <a:ext cx="304800" cy="19335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mledenice.wz.cz/" TargetMode="External" /><Relationship Id="rId2" Type="http://schemas.openxmlformats.org/officeDocument/2006/relationships/hyperlink" Target="http://www.lastnem.estranky.cz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03" t="s">
        <v>152</v>
      </c>
      <c r="B1" s="403"/>
      <c r="C1" s="403"/>
      <c r="D1" s="403"/>
      <c r="E1" s="403"/>
    </row>
    <row r="2" spans="1:5" ht="20.25">
      <c r="A2" s="404" t="s">
        <v>182</v>
      </c>
      <c r="B2" s="404"/>
      <c r="C2" s="404"/>
      <c r="D2" s="404"/>
      <c r="E2" s="404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153</v>
      </c>
      <c r="D4" s="8"/>
      <c r="E4" s="8"/>
    </row>
    <row r="5" spans="1:5" ht="14.25">
      <c r="A5" s="5" t="s">
        <v>1</v>
      </c>
      <c r="B5" s="6"/>
      <c r="C5" s="9" t="s">
        <v>154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155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8" t="s">
        <v>156</v>
      </c>
      <c r="D9" s="8"/>
      <c r="E9" s="9"/>
    </row>
    <row r="10" spans="1:5" ht="14.25">
      <c r="A10" s="5" t="s">
        <v>6</v>
      </c>
      <c r="B10" s="9"/>
      <c r="C10" s="8" t="s">
        <v>157</v>
      </c>
      <c r="D10" s="8"/>
      <c r="E10" s="9"/>
    </row>
    <row r="11" spans="1:5" ht="14.25">
      <c r="A11" s="10" t="s">
        <v>7</v>
      </c>
      <c r="B11" s="9"/>
      <c r="C11" s="8" t="s">
        <v>155</v>
      </c>
      <c r="D11" s="11"/>
      <c r="E11" s="12"/>
    </row>
    <row r="12" spans="1:5" ht="14.25">
      <c r="A12" s="10"/>
      <c r="B12" s="9"/>
      <c r="C12" s="88"/>
      <c r="D12" s="89"/>
      <c r="E12" s="90"/>
    </row>
    <row r="13" spans="1:5" ht="14.25">
      <c r="A13" s="5" t="s">
        <v>8</v>
      </c>
      <c r="B13" s="9"/>
      <c r="C13" s="88" t="s">
        <v>158</v>
      </c>
      <c r="D13" s="88"/>
      <c r="E13" s="91" t="s">
        <v>159</v>
      </c>
    </row>
    <row r="14" spans="1:5" ht="14.25">
      <c r="A14" s="5" t="s">
        <v>10</v>
      </c>
      <c r="B14" s="9" t="s">
        <v>11</v>
      </c>
      <c r="C14" s="88" t="s">
        <v>160</v>
      </c>
      <c r="D14" s="88"/>
      <c r="E14" s="91" t="s">
        <v>161</v>
      </c>
    </row>
    <row r="15" spans="1:10" ht="15">
      <c r="A15" s="5" t="s">
        <v>12</v>
      </c>
      <c r="B15" s="9" t="s">
        <v>13</v>
      </c>
      <c r="C15" s="92" t="s">
        <v>162</v>
      </c>
      <c r="D15" s="93"/>
      <c r="E15" s="91" t="s">
        <v>163</v>
      </c>
      <c r="H15" s="13"/>
      <c r="I15" s="13"/>
      <c r="J15" s="14"/>
    </row>
    <row r="16" spans="1:5" ht="14.25">
      <c r="A16" s="5" t="s">
        <v>14</v>
      </c>
      <c r="B16" s="9" t="s">
        <v>15</v>
      </c>
      <c r="C16" s="88" t="s">
        <v>164</v>
      </c>
      <c r="D16" s="88"/>
      <c r="E16" s="91" t="s">
        <v>165</v>
      </c>
    </row>
    <row r="17" spans="1:5" ht="14.25">
      <c r="A17" s="15" t="s">
        <v>16</v>
      </c>
      <c r="B17" s="9"/>
      <c r="C17" s="88"/>
      <c r="D17" s="88"/>
      <c r="E17" s="91"/>
    </row>
    <row r="18" spans="1:5" ht="14.25">
      <c r="A18" s="5" t="s">
        <v>17</v>
      </c>
      <c r="B18" s="9" t="s">
        <v>11</v>
      </c>
      <c r="C18" s="88" t="s">
        <v>166</v>
      </c>
      <c r="D18" s="88"/>
      <c r="E18" s="91" t="s">
        <v>167</v>
      </c>
    </row>
    <row r="19" spans="1:5" ht="14.25">
      <c r="A19" s="5"/>
      <c r="B19" s="9"/>
      <c r="C19" s="88" t="s">
        <v>168</v>
      </c>
      <c r="D19" s="88"/>
      <c r="E19" s="91" t="s">
        <v>169</v>
      </c>
    </row>
    <row r="20" spans="1:5" ht="14.25">
      <c r="A20" s="5"/>
      <c r="B20" s="9"/>
      <c r="C20" s="88" t="s">
        <v>170</v>
      </c>
      <c r="D20" s="88"/>
      <c r="E20" s="91" t="s">
        <v>171</v>
      </c>
    </row>
    <row r="21" spans="1:5" ht="14.25">
      <c r="A21" s="5"/>
      <c r="B21" s="9"/>
      <c r="C21" s="88"/>
      <c r="D21" s="88"/>
      <c r="E21" s="91"/>
    </row>
    <row r="22" spans="1:5" ht="14.25">
      <c r="A22" s="5" t="s">
        <v>18</v>
      </c>
      <c r="B22" s="9" t="s">
        <v>13</v>
      </c>
      <c r="C22" s="92" t="s">
        <v>172</v>
      </c>
      <c r="D22" s="88"/>
      <c r="E22" s="91" t="s">
        <v>173</v>
      </c>
    </row>
    <row r="23" spans="1:5" ht="14.25">
      <c r="A23" s="5"/>
      <c r="B23" s="9"/>
      <c r="C23" s="92" t="s">
        <v>174</v>
      </c>
      <c r="D23" s="88"/>
      <c r="E23" s="91" t="s">
        <v>175</v>
      </c>
    </row>
    <row r="24" spans="1:5" ht="14.25">
      <c r="A24" s="5"/>
      <c r="B24" s="9"/>
      <c r="C24" s="92" t="s">
        <v>176</v>
      </c>
      <c r="D24" s="88"/>
      <c r="E24" s="91" t="s">
        <v>177</v>
      </c>
    </row>
    <row r="25" spans="1:5" ht="14.25">
      <c r="A25" s="5"/>
      <c r="B25" s="9"/>
      <c r="C25" s="88" t="s">
        <v>160</v>
      </c>
      <c r="D25" s="88"/>
      <c r="E25" s="91" t="s">
        <v>161</v>
      </c>
    </row>
    <row r="26" spans="1:5" ht="14.25">
      <c r="A26" s="5" t="s">
        <v>19</v>
      </c>
      <c r="B26" s="9" t="s">
        <v>15</v>
      </c>
      <c r="C26" s="88" t="s">
        <v>178</v>
      </c>
      <c r="D26" s="88"/>
      <c r="E26" s="91"/>
    </row>
    <row r="27" spans="1:5" ht="14.25">
      <c r="A27" s="15" t="s">
        <v>20</v>
      </c>
      <c r="B27" s="12" t="s">
        <v>21</v>
      </c>
      <c r="C27" s="88" t="s">
        <v>442</v>
      </c>
      <c r="D27" s="88"/>
      <c r="E27" s="91"/>
    </row>
    <row r="28" spans="1:5" ht="14.25">
      <c r="A28" s="94"/>
      <c r="B28" s="9"/>
      <c r="C28" s="92"/>
      <c r="D28" s="93"/>
      <c r="E28" s="91"/>
    </row>
    <row r="29" spans="1:5" ht="14.25">
      <c r="A29" s="5"/>
      <c r="B29" s="9"/>
      <c r="C29" s="88"/>
      <c r="D29" s="88"/>
      <c r="E29" s="91"/>
    </row>
    <row r="30" spans="1:5" ht="14.25">
      <c r="A30" s="94"/>
      <c r="B30" s="9"/>
      <c r="C30" s="88"/>
      <c r="D30" s="88"/>
      <c r="E30" s="95"/>
    </row>
    <row r="31" spans="1:5" ht="14.25">
      <c r="A31" s="15" t="s">
        <v>20</v>
      </c>
      <c r="B31" s="12" t="s">
        <v>22</v>
      </c>
      <c r="C31" s="88" t="s">
        <v>442</v>
      </c>
      <c r="D31" s="88"/>
      <c r="E31" s="91"/>
    </row>
    <row r="32" spans="1:5" ht="14.25">
      <c r="A32" s="94"/>
      <c r="B32" s="9"/>
      <c r="C32" s="88"/>
      <c r="D32" s="88"/>
      <c r="E32" s="96"/>
    </row>
    <row r="33" spans="1:5" ht="14.25">
      <c r="A33" s="5"/>
      <c r="B33" s="9"/>
      <c r="C33" s="88"/>
      <c r="D33" s="88"/>
      <c r="E33" s="91"/>
    </row>
    <row r="34" spans="1:5" ht="14.25">
      <c r="A34" s="94"/>
      <c r="B34" s="97"/>
      <c r="C34" s="8"/>
      <c r="D34" s="8"/>
      <c r="E34" s="9"/>
    </row>
    <row r="35" spans="1:5" ht="14.25">
      <c r="A35" s="5"/>
      <c r="B35" s="9"/>
      <c r="C35" s="8"/>
      <c r="D35" s="8"/>
      <c r="E35" s="16"/>
    </row>
    <row r="36" spans="1:5" ht="14.25">
      <c r="A36" s="5" t="s">
        <v>23</v>
      </c>
      <c r="B36" s="9"/>
      <c r="C36" s="8" t="s">
        <v>183</v>
      </c>
      <c r="D36" s="8"/>
      <c r="E36" s="8"/>
    </row>
    <row r="37" spans="1:5" ht="14.25">
      <c r="A37" s="5" t="s">
        <v>24</v>
      </c>
      <c r="B37" s="9"/>
      <c r="C37" s="400" t="s">
        <v>184</v>
      </c>
      <c r="D37" s="400"/>
      <c r="E37" s="400"/>
    </row>
    <row r="38" spans="1:5" ht="14.25">
      <c r="A38" s="5"/>
      <c r="B38" s="5"/>
      <c r="C38" s="400" t="s">
        <v>185</v>
      </c>
      <c r="D38" s="400"/>
      <c r="E38" s="400"/>
    </row>
    <row r="39" spans="1:5" ht="14.25">
      <c r="A39" s="5"/>
      <c r="B39" s="5"/>
      <c r="C39" s="17"/>
      <c r="D39" s="17"/>
      <c r="E39" s="17"/>
    </row>
    <row r="40" spans="1:5" ht="14.25">
      <c r="A40" s="5" t="s">
        <v>25</v>
      </c>
      <c r="B40" s="5"/>
      <c r="C40" s="400" t="s">
        <v>186</v>
      </c>
      <c r="D40" s="400"/>
      <c r="E40" s="400"/>
    </row>
    <row r="41" spans="1:5" ht="14.25">
      <c r="A41" s="5"/>
      <c r="B41" s="5"/>
      <c r="C41" s="400"/>
      <c r="D41" s="400"/>
      <c r="E41" s="400"/>
    </row>
    <row r="42" spans="1:5" ht="14.25">
      <c r="A42" s="5"/>
      <c r="B42" s="5"/>
      <c r="C42" s="5"/>
      <c r="D42" s="5"/>
      <c r="E42" s="5"/>
    </row>
    <row r="43" spans="1:5" ht="14.25">
      <c r="A43" s="9" t="s">
        <v>26</v>
      </c>
      <c r="B43" s="5"/>
      <c r="C43" s="5"/>
      <c r="D43" s="5"/>
      <c r="E43" s="5"/>
    </row>
    <row r="44" spans="1:5" ht="14.25">
      <c r="A44" s="9" t="s">
        <v>179</v>
      </c>
      <c r="B44" s="5"/>
      <c r="C44" s="5"/>
      <c r="D44" s="5"/>
      <c r="E44" s="5"/>
    </row>
    <row r="45" spans="1:5" ht="14.25">
      <c r="A45" s="9"/>
      <c r="B45" s="5"/>
      <c r="C45" s="5"/>
      <c r="D45" s="5"/>
      <c r="E45" s="5"/>
    </row>
    <row r="46" spans="1:5" ht="14.25">
      <c r="A46" s="18" t="s">
        <v>27</v>
      </c>
      <c r="B46" s="5"/>
      <c r="C46" s="5"/>
      <c r="D46" s="5"/>
      <c r="E46" s="5"/>
    </row>
    <row r="47" spans="1:5" ht="16.5">
      <c r="A47" s="18" t="s">
        <v>28</v>
      </c>
      <c r="B47" s="19"/>
      <c r="C47" s="19"/>
      <c r="D47" s="19"/>
      <c r="E47" s="19"/>
    </row>
    <row r="48" spans="1:5" ht="12.75">
      <c r="A48" s="401" t="s">
        <v>180</v>
      </c>
      <c r="B48" s="401"/>
      <c r="C48" s="401"/>
      <c r="D48" s="401"/>
      <c r="E48" s="401"/>
    </row>
    <row r="49" spans="1:5" ht="12.75" customHeight="1">
      <c r="A49" s="401"/>
      <c r="B49" s="401"/>
      <c r="C49" s="401"/>
      <c r="D49" s="401"/>
      <c r="E49" s="401"/>
    </row>
    <row r="50" spans="1:5" ht="12.75">
      <c r="A50" s="402" t="s">
        <v>181</v>
      </c>
      <c r="B50" s="402"/>
      <c r="C50" s="402"/>
      <c r="D50" s="402"/>
      <c r="E50" s="402"/>
    </row>
  </sheetData>
  <sheetProtection/>
  <mergeCells count="8">
    <mergeCell ref="C40:E40"/>
    <mergeCell ref="C41:E41"/>
    <mergeCell ref="A48:E49"/>
    <mergeCell ref="A50:E50"/>
    <mergeCell ref="A1:E1"/>
    <mergeCell ref="A2:E2"/>
    <mergeCell ref="C37:E37"/>
    <mergeCell ref="C38:E38"/>
  </mergeCells>
  <hyperlinks>
    <hyperlink ref="A50" r:id="rId1" display="www.klomledenice.wz.cz"/>
    <hyperlink ref="A50:E50" r:id="rId2" display="http://www.lastnem.estranky.cz/"/>
  </hyperlinks>
  <printOptions/>
  <pageMargins left="0.5902777777777778" right="0.5902777777777778" top="0.39375" bottom="0.39375" header="0.5118055555555556" footer="0.5118055555555556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zoomScale="75" zoomScaleNormal="75" zoomScalePageLayoutView="0" workbookViewId="0" topLeftCell="A145">
      <selection activeCell="A164" sqref="A164"/>
    </sheetView>
  </sheetViews>
  <sheetFormatPr defaultColWidth="9.00390625" defaultRowHeight="12.75"/>
  <cols>
    <col min="1" max="1" width="6.375" style="0" bestFit="1" customWidth="1"/>
    <col min="2" max="2" width="21.375" style="0" bestFit="1" customWidth="1"/>
    <col min="3" max="3" width="8.75390625" style="0" bestFit="1" customWidth="1"/>
    <col min="4" max="4" width="25.75390625" style="0" bestFit="1" customWidth="1"/>
    <col min="5" max="5" width="14.75390625" style="0" customWidth="1"/>
    <col min="6" max="6" width="7.00390625" style="0" customWidth="1"/>
    <col min="7" max="8" width="6.75390625" style="0" customWidth="1"/>
    <col min="9" max="9" width="8.25390625" style="0" bestFit="1" customWidth="1"/>
    <col min="10" max="10" width="9.25390625" style="0" customWidth="1"/>
    <col min="11" max="11" width="11.375" style="0" bestFit="1" customWidth="1"/>
    <col min="12" max="13" width="6.75390625" style="0" customWidth="1"/>
    <col min="14" max="16" width="9.25390625" style="0" customWidth="1"/>
  </cols>
  <sheetData>
    <row r="1" spans="1:12" ht="15">
      <c r="A1" s="422" t="s">
        <v>188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5">
      <c r="A2" s="422" t="s">
        <v>187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5:12" ht="15">
      <c r="E3" s="20"/>
      <c r="F3" s="20"/>
      <c r="G3" s="20"/>
      <c r="H3" s="20"/>
      <c r="I3" s="20"/>
      <c r="J3" s="20"/>
      <c r="K3" s="20"/>
      <c r="L3" s="20"/>
    </row>
    <row r="4" spans="1:12" ht="15">
      <c r="A4" s="418" t="s">
        <v>29</v>
      </c>
      <c r="B4" s="418"/>
      <c r="E4" s="20"/>
      <c r="F4" s="20"/>
      <c r="G4" s="20"/>
      <c r="H4" s="20"/>
      <c r="I4" s="20"/>
      <c r="J4" s="20"/>
      <c r="K4" s="20"/>
      <c r="L4" s="20"/>
    </row>
    <row r="5" spans="1:20" ht="13.5" thickBot="1">
      <c r="A5" s="418"/>
      <c r="B5" s="418"/>
      <c r="Q5" s="21"/>
      <c r="S5" s="21"/>
      <c r="T5" s="21"/>
    </row>
    <row r="6" spans="1:20" ht="12.75" customHeight="1" thickBot="1">
      <c r="A6" s="421" t="s">
        <v>30</v>
      </c>
      <c r="B6" s="420" t="s">
        <v>31</v>
      </c>
      <c r="C6" s="420" t="s">
        <v>9</v>
      </c>
      <c r="D6" s="420" t="s">
        <v>32</v>
      </c>
      <c r="E6" s="420" t="s">
        <v>33</v>
      </c>
      <c r="F6" s="420" t="s">
        <v>34</v>
      </c>
      <c r="G6" s="416" t="s">
        <v>35</v>
      </c>
      <c r="H6" s="416"/>
      <c r="I6" s="416"/>
      <c r="J6" s="407" t="s">
        <v>36</v>
      </c>
      <c r="K6" s="416" t="s">
        <v>37</v>
      </c>
      <c r="L6" s="416"/>
      <c r="M6" s="416"/>
      <c r="N6" s="407" t="s">
        <v>38</v>
      </c>
      <c r="O6" s="407" t="s">
        <v>39</v>
      </c>
      <c r="P6" s="408" t="s">
        <v>40</v>
      </c>
      <c r="S6" s="21"/>
      <c r="T6" s="21"/>
    </row>
    <row r="7" spans="1:20" ht="13.5" thickBot="1">
      <c r="A7" s="421"/>
      <c r="B7" s="420"/>
      <c r="C7" s="420"/>
      <c r="D7" s="420"/>
      <c r="E7" s="420"/>
      <c r="F7" s="420"/>
      <c r="G7" s="98" t="s">
        <v>41</v>
      </c>
      <c r="H7" s="98" t="s">
        <v>42</v>
      </c>
      <c r="I7" s="98" t="s">
        <v>43</v>
      </c>
      <c r="J7" s="419"/>
      <c r="K7" s="99" t="s">
        <v>41</v>
      </c>
      <c r="L7" s="98" t="s">
        <v>42</v>
      </c>
      <c r="M7" s="98" t="s">
        <v>43</v>
      </c>
      <c r="N7" s="419"/>
      <c r="O7" s="419"/>
      <c r="P7" s="417"/>
      <c r="S7" s="21"/>
      <c r="T7" s="21"/>
    </row>
    <row r="8" spans="1:20" ht="15" customHeight="1">
      <c r="A8" s="24">
        <v>1</v>
      </c>
      <c r="B8" s="100" t="s">
        <v>189</v>
      </c>
      <c r="C8" s="101" t="s">
        <v>190</v>
      </c>
      <c r="D8" s="101" t="s">
        <v>191</v>
      </c>
      <c r="E8" s="101" t="s">
        <v>192</v>
      </c>
      <c r="F8" s="102" t="s">
        <v>135</v>
      </c>
      <c r="G8" s="25">
        <v>0</v>
      </c>
      <c r="H8" s="25">
        <v>0</v>
      </c>
      <c r="I8" s="25">
        <v>0</v>
      </c>
      <c r="J8" s="103">
        <v>76</v>
      </c>
      <c r="K8" s="25">
        <v>92</v>
      </c>
      <c r="L8" s="200">
        <v>88</v>
      </c>
      <c r="M8" s="25">
        <v>92</v>
      </c>
      <c r="N8" s="104">
        <f>((K8+L8+M8)-MIN(K8:M8))/2</f>
        <v>92</v>
      </c>
      <c r="O8" s="103">
        <f>J8+N8</f>
        <v>168</v>
      </c>
      <c r="P8" s="105">
        <f>O8</f>
        <v>168</v>
      </c>
      <c r="S8" s="21"/>
      <c r="T8" s="21"/>
    </row>
    <row r="9" spans="1:20" ht="15" customHeight="1" thickBot="1">
      <c r="A9" s="32">
        <v>2</v>
      </c>
      <c r="B9" s="106" t="s">
        <v>193</v>
      </c>
      <c r="C9" s="107" t="s">
        <v>194</v>
      </c>
      <c r="D9" s="107" t="s">
        <v>44</v>
      </c>
      <c r="E9" s="107" t="s">
        <v>195</v>
      </c>
      <c r="F9" s="108" t="s">
        <v>133</v>
      </c>
      <c r="G9" s="33">
        <v>0</v>
      </c>
      <c r="H9" s="33">
        <v>0</v>
      </c>
      <c r="I9" s="33">
        <v>0</v>
      </c>
      <c r="J9" s="34">
        <v>74</v>
      </c>
      <c r="K9" s="33">
        <v>92</v>
      </c>
      <c r="L9" s="33">
        <v>92</v>
      </c>
      <c r="M9" s="199">
        <v>0</v>
      </c>
      <c r="N9" s="35">
        <f>((K9+L9+M9)-MIN(K9:M9))/2</f>
        <v>92</v>
      </c>
      <c r="O9" s="34">
        <f>J9+N9</f>
        <v>166</v>
      </c>
      <c r="P9" s="36">
        <f>O9</f>
        <v>166</v>
      </c>
      <c r="S9" s="21"/>
      <c r="T9" s="21"/>
    </row>
    <row r="10" ht="15" customHeight="1"/>
    <row r="11" spans="1:12" ht="15">
      <c r="A11" s="418" t="s">
        <v>80</v>
      </c>
      <c r="B11" s="418"/>
      <c r="E11" s="20"/>
      <c r="F11" s="20"/>
      <c r="G11" s="20"/>
      <c r="H11" s="20"/>
      <c r="I11" s="20"/>
      <c r="J11" s="20"/>
      <c r="K11" s="20"/>
      <c r="L11" s="20"/>
    </row>
    <row r="12" spans="1:20" ht="13.5" thickBot="1">
      <c r="A12" s="418"/>
      <c r="B12" s="418"/>
      <c r="Q12" s="21"/>
      <c r="S12" s="21"/>
      <c r="T12" s="21"/>
    </row>
    <row r="13" spans="1:20" ht="12.75" customHeight="1" thickBot="1">
      <c r="A13" s="421" t="s">
        <v>30</v>
      </c>
      <c r="B13" s="420" t="s">
        <v>31</v>
      </c>
      <c r="C13" s="420" t="s">
        <v>9</v>
      </c>
      <c r="D13" s="420" t="s">
        <v>32</v>
      </c>
      <c r="E13" s="420" t="s">
        <v>33</v>
      </c>
      <c r="F13" s="420" t="s">
        <v>34</v>
      </c>
      <c r="G13" s="416" t="s">
        <v>35</v>
      </c>
      <c r="H13" s="416"/>
      <c r="I13" s="416"/>
      <c r="J13" s="407" t="s">
        <v>36</v>
      </c>
      <c r="K13" s="416" t="s">
        <v>37</v>
      </c>
      <c r="L13" s="416"/>
      <c r="M13" s="416"/>
      <c r="N13" s="407" t="s">
        <v>38</v>
      </c>
      <c r="O13" s="407" t="s">
        <v>39</v>
      </c>
      <c r="P13" s="408" t="s">
        <v>40</v>
      </c>
      <c r="S13" s="21"/>
      <c r="T13" s="21"/>
    </row>
    <row r="14" spans="1:20" ht="13.5" thickBot="1">
      <c r="A14" s="421"/>
      <c r="B14" s="420"/>
      <c r="C14" s="420"/>
      <c r="D14" s="420"/>
      <c r="E14" s="420"/>
      <c r="F14" s="420"/>
      <c r="G14" s="98" t="s">
        <v>41</v>
      </c>
      <c r="H14" s="98" t="s">
        <v>42</v>
      </c>
      <c r="I14" s="98" t="s">
        <v>43</v>
      </c>
      <c r="J14" s="419"/>
      <c r="K14" s="99" t="s">
        <v>41</v>
      </c>
      <c r="L14" s="98" t="s">
        <v>42</v>
      </c>
      <c r="M14" s="98" t="s">
        <v>43</v>
      </c>
      <c r="N14" s="419"/>
      <c r="O14" s="419"/>
      <c r="P14" s="417"/>
      <c r="S14" s="21"/>
      <c r="T14" s="21"/>
    </row>
    <row r="15" spans="1:20" ht="15" customHeight="1">
      <c r="A15" s="24">
        <v>1</v>
      </c>
      <c r="B15" s="109" t="s">
        <v>196</v>
      </c>
      <c r="C15" s="110" t="s">
        <v>197</v>
      </c>
      <c r="D15" s="110" t="s">
        <v>198</v>
      </c>
      <c r="E15" s="110" t="s">
        <v>199</v>
      </c>
      <c r="F15" s="111" t="s">
        <v>45</v>
      </c>
      <c r="G15" s="25">
        <v>0</v>
      </c>
      <c r="H15" s="25">
        <v>0</v>
      </c>
      <c r="I15" s="25">
        <v>0</v>
      </c>
      <c r="J15" s="118">
        <v>97.33</v>
      </c>
      <c r="K15" s="200">
        <v>89</v>
      </c>
      <c r="L15" s="25">
        <v>100</v>
      </c>
      <c r="M15" s="25">
        <v>92</v>
      </c>
      <c r="N15" s="104">
        <f aca="true" t="shared" si="0" ref="N15:N22">((K15+L15+M15)-MIN(K15:M15))/2</f>
        <v>96</v>
      </c>
      <c r="O15" s="103">
        <f aca="true" t="shared" si="1" ref="O15:O22">J15+N15</f>
        <v>193.32999999999998</v>
      </c>
      <c r="P15" s="105">
        <f>O15</f>
        <v>193.32999999999998</v>
      </c>
      <c r="S15" s="21"/>
      <c r="T15" s="21"/>
    </row>
    <row r="16" spans="1:20" ht="15" customHeight="1">
      <c r="A16" s="26">
        <v>2</v>
      </c>
      <c r="B16" s="112" t="s">
        <v>216</v>
      </c>
      <c r="C16" s="113" t="s">
        <v>217</v>
      </c>
      <c r="D16" s="113" t="s">
        <v>206</v>
      </c>
      <c r="E16" s="113" t="s">
        <v>218</v>
      </c>
      <c r="F16" s="114" t="s">
        <v>45</v>
      </c>
      <c r="G16" s="28">
        <v>0</v>
      </c>
      <c r="H16" s="28">
        <v>0</v>
      </c>
      <c r="I16" s="28">
        <v>0</v>
      </c>
      <c r="J16" s="119">
        <v>90.67</v>
      </c>
      <c r="K16" s="204">
        <v>95</v>
      </c>
      <c r="L16" s="28">
        <v>100</v>
      </c>
      <c r="M16" s="28">
        <v>98</v>
      </c>
      <c r="N16" s="30">
        <f t="shared" si="0"/>
        <v>99</v>
      </c>
      <c r="O16" s="29">
        <f t="shared" si="1"/>
        <v>189.67000000000002</v>
      </c>
      <c r="P16" s="31">
        <f aca="true" t="shared" si="2" ref="P16:P22">O16</f>
        <v>189.67000000000002</v>
      </c>
      <c r="S16" s="21"/>
      <c r="T16" s="21"/>
    </row>
    <row r="17" spans="1:20" ht="15" customHeight="1">
      <c r="A17" s="26">
        <v>3</v>
      </c>
      <c r="B17" s="112" t="s">
        <v>204</v>
      </c>
      <c r="C17" s="113" t="s">
        <v>205</v>
      </c>
      <c r="D17" s="113" t="s">
        <v>206</v>
      </c>
      <c r="E17" s="113" t="s">
        <v>207</v>
      </c>
      <c r="F17" s="114" t="s">
        <v>208</v>
      </c>
      <c r="G17" s="28">
        <v>0</v>
      </c>
      <c r="H17" s="28">
        <v>0</v>
      </c>
      <c r="I17" s="28">
        <v>0</v>
      </c>
      <c r="J17" s="119">
        <v>94.67</v>
      </c>
      <c r="K17" s="28">
        <v>89</v>
      </c>
      <c r="L17" s="28">
        <v>91</v>
      </c>
      <c r="M17" s="204">
        <v>0</v>
      </c>
      <c r="N17" s="30">
        <f t="shared" si="0"/>
        <v>90</v>
      </c>
      <c r="O17" s="29">
        <f t="shared" si="1"/>
        <v>184.67000000000002</v>
      </c>
      <c r="P17" s="31">
        <f t="shared" si="2"/>
        <v>184.67000000000002</v>
      </c>
      <c r="S17" s="21"/>
      <c r="T17" s="21"/>
    </row>
    <row r="18" spans="1:20" ht="15" customHeight="1">
      <c r="A18" s="26">
        <v>4</v>
      </c>
      <c r="B18" s="112" t="s">
        <v>200</v>
      </c>
      <c r="C18" s="113" t="s">
        <v>201</v>
      </c>
      <c r="D18" s="113" t="s">
        <v>198</v>
      </c>
      <c r="E18" s="113" t="s">
        <v>202</v>
      </c>
      <c r="F18" s="114" t="s">
        <v>203</v>
      </c>
      <c r="G18" s="28">
        <v>0</v>
      </c>
      <c r="H18" s="28">
        <v>0</v>
      </c>
      <c r="I18" s="28">
        <v>0</v>
      </c>
      <c r="J18" s="119">
        <v>94.33</v>
      </c>
      <c r="K18" s="28">
        <v>88</v>
      </c>
      <c r="L18" s="28">
        <v>91</v>
      </c>
      <c r="M18" s="204">
        <v>87</v>
      </c>
      <c r="N18" s="30">
        <f t="shared" si="0"/>
        <v>89.5</v>
      </c>
      <c r="O18" s="29">
        <f t="shared" si="1"/>
        <v>183.82999999999998</v>
      </c>
      <c r="P18" s="31">
        <f t="shared" si="2"/>
        <v>183.82999999999998</v>
      </c>
      <c r="S18" s="21"/>
      <c r="T18" s="21"/>
    </row>
    <row r="19" spans="1:20" ht="15" customHeight="1">
      <c r="A19" s="26">
        <v>5</v>
      </c>
      <c r="B19" s="112" t="s">
        <v>209</v>
      </c>
      <c r="C19" s="113" t="s">
        <v>210</v>
      </c>
      <c r="D19" s="113" t="s">
        <v>206</v>
      </c>
      <c r="E19" s="113" t="s">
        <v>211</v>
      </c>
      <c r="F19" s="114" t="s">
        <v>131</v>
      </c>
      <c r="G19" s="28">
        <v>0</v>
      </c>
      <c r="H19" s="28">
        <v>0</v>
      </c>
      <c r="I19" s="28">
        <v>0</v>
      </c>
      <c r="J19" s="119">
        <v>82</v>
      </c>
      <c r="K19" s="204">
        <v>92</v>
      </c>
      <c r="L19" s="28">
        <v>100</v>
      </c>
      <c r="M19" s="28">
        <v>100</v>
      </c>
      <c r="N19" s="30">
        <f t="shared" si="0"/>
        <v>100</v>
      </c>
      <c r="O19" s="29">
        <f t="shared" si="1"/>
        <v>182</v>
      </c>
      <c r="P19" s="31">
        <f t="shared" si="2"/>
        <v>182</v>
      </c>
      <c r="S19" s="21"/>
      <c r="T19" s="21"/>
    </row>
    <row r="20" spans="1:20" ht="15" customHeight="1">
      <c r="A20" s="26">
        <v>6</v>
      </c>
      <c r="B20" s="112" t="s">
        <v>212</v>
      </c>
      <c r="C20" s="113" t="s">
        <v>213</v>
      </c>
      <c r="D20" s="113" t="s">
        <v>206</v>
      </c>
      <c r="E20" s="113" t="s">
        <v>214</v>
      </c>
      <c r="F20" s="114" t="s">
        <v>215</v>
      </c>
      <c r="G20" s="28">
        <v>0</v>
      </c>
      <c r="H20" s="28">
        <v>0</v>
      </c>
      <c r="I20" s="28">
        <v>0</v>
      </c>
      <c r="J20" s="119">
        <v>91.67</v>
      </c>
      <c r="K20" s="28">
        <v>89</v>
      </c>
      <c r="L20" s="204">
        <v>87</v>
      </c>
      <c r="M20" s="28">
        <v>89</v>
      </c>
      <c r="N20" s="30">
        <f t="shared" si="0"/>
        <v>89</v>
      </c>
      <c r="O20" s="29">
        <f t="shared" si="1"/>
        <v>180.67000000000002</v>
      </c>
      <c r="P20" s="31">
        <f t="shared" si="2"/>
        <v>180.67000000000002</v>
      </c>
      <c r="S20" s="21"/>
      <c r="T20" s="21"/>
    </row>
    <row r="21" spans="1:20" ht="15" customHeight="1">
      <c r="A21" s="26">
        <v>7</v>
      </c>
      <c r="B21" s="112" t="s">
        <v>223</v>
      </c>
      <c r="C21" s="201" t="s">
        <v>440</v>
      </c>
      <c r="D21" s="113" t="s">
        <v>224</v>
      </c>
      <c r="E21" s="113" t="s">
        <v>225</v>
      </c>
      <c r="F21" s="114" t="s">
        <v>132</v>
      </c>
      <c r="G21" s="28">
        <v>0</v>
      </c>
      <c r="H21" s="28">
        <v>0</v>
      </c>
      <c r="I21" s="28">
        <v>0</v>
      </c>
      <c r="J21" s="29">
        <f>AVERAGE(G21,H21,I21)</f>
        <v>0</v>
      </c>
      <c r="K21" s="28">
        <v>98</v>
      </c>
      <c r="L21" s="204">
        <v>92</v>
      </c>
      <c r="M21" s="28">
        <v>94</v>
      </c>
      <c r="N21" s="30">
        <f t="shared" si="0"/>
        <v>96</v>
      </c>
      <c r="O21" s="29">
        <f t="shared" si="1"/>
        <v>96</v>
      </c>
      <c r="P21" s="31">
        <f t="shared" si="2"/>
        <v>96</v>
      </c>
      <c r="R21" s="21"/>
      <c r="S21" s="21"/>
      <c r="T21" s="21"/>
    </row>
    <row r="22" spans="1:20" ht="15" customHeight="1" thickBot="1">
      <c r="A22" s="32">
        <v>8</v>
      </c>
      <c r="B22" s="115" t="s">
        <v>219</v>
      </c>
      <c r="C22" s="116" t="s">
        <v>220</v>
      </c>
      <c r="D22" s="116" t="s">
        <v>221</v>
      </c>
      <c r="E22" s="116" t="s">
        <v>222</v>
      </c>
      <c r="F22" s="117" t="s">
        <v>135</v>
      </c>
      <c r="G22" s="33">
        <v>0</v>
      </c>
      <c r="H22" s="33">
        <v>0</v>
      </c>
      <c r="I22" s="33">
        <v>0</v>
      </c>
      <c r="J22" s="34">
        <f>AVERAGE(G22,H22,I22)</f>
        <v>0</v>
      </c>
      <c r="K22" s="199">
        <v>78</v>
      </c>
      <c r="L22" s="33">
        <v>85</v>
      </c>
      <c r="M22" s="33">
        <v>83</v>
      </c>
      <c r="N22" s="35">
        <f t="shared" si="0"/>
        <v>84</v>
      </c>
      <c r="O22" s="34">
        <f t="shared" si="1"/>
        <v>84</v>
      </c>
      <c r="P22" s="36">
        <f t="shared" si="2"/>
        <v>84</v>
      </c>
      <c r="S22" s="21"/>
      <c r="T22" s="21"/>
    </row>
    <row r="23" spans="1:11" ht="15" customHeight="1">
      <c r="A23" s="38"/>
      <c r="B23" s="41"/>
      <c r="C23" s="41"/>
      <c r="E23" s="42"/>
      <c r="F23" s="39"/>
      <c r="G23" s="39"/>
      <c r="H23" s="40"/>
      <c r="I23" s="40"/>
      <c r="J23" s="40"/>
      <c r="K23" s="40"/>
    </row>
    <row r="24" spans="1:12" ht="15">
      <c r="A24" s="418" t="s">
        <v>81</v>
      </c>
      <c r="B24" s="418"/>
      <c r="E24" s="20"/>
      <c r="F24" s="20"/>
      <c r="G24" s="20"/>
      <c r="H24" s="20"/>
      <c r="I24" s="20"/>
      <c r="J24" s="20"/>
      <c r="K24" s="20"/>
      <c r="L24" s="20"/>
    </row>
    <row r="25" spans="1:20" ht="13.5" thickBot="1">
      <c r="A25" s="418"/>
      <c r="B25" s="418"/>
      <c r="Q25" s="21"/>
      <c r="S25" s="21"/>
      <c r="T25" s="21"/>
    </row>
    <row r="26" spans="1:20" ht="12.75" customHeight="1" thickBot="1">
      <c r="A26" s="421" t="s">
        <v>30</v>
      </c>
      <c r="B26" s="420" t="s">
        <v>31</v>
      </c>
      <c r="C26" s="420" t="s">
        <v>9</v>
      </c>
      <c r="D26" s="420" t="s">
        <v>32</v>
      </c>
      <c r="E26" s="420" t="s">
        <v>33</v>
      </c>
      <c r="F26" s="420" t="s">
        <v>34</v>
      </c>
      <c r="G26" s="416" t="s">
        <v>35</v>
      </c>
      <c r="H26" s="416"/>
      <c r="I26" s="416"/>
      <c r="J26" s="407" t="s">
        <v>36</v>
      </c>
      <c r="K26" s="416" t="s">
        <v>37</v>
      </c>
      <c r="L26" s="416"/>
      <c r="M26" s="416"/>
      <c r="N26" s="407" t="s">
        <v>38</v>
      </c>
      <c r="O26" s="407" t="s">
        <v>39</v>
      </c>
      <c r="P26" s="408" t="s">
        <v>40</v>
      </c>
      <c r="S26" s="21"/>
      <c r="T26" s="21"/>
    </row>
    <row r="27" spans="1:20" ht="13.5" thickBot="1">
      <c r="A27" s="421"/>
      <c r="B27" s="420"/>
      <c r="C27" s="420"/>
      <c r="D27" s="420"/>
      <c r="E27" s="420"/>
      <c r="F27" s="420"/>
      <c r="G27" s="98" t="s">
        <v>41</v>
      </c>
      <c r="H27" s="98" t="s">
        <v>42</v>
      </c>
      <c r="I27" s="98" t="s">
        <v>43</v>
      </c>
      <c r="J27" s="419"/>
      <c r="K27" s="99" t="s">
        <v>41</v>
      </c>
      <c r="L27" s="98" t="s">
        <v>42</v>
      </c>
      <c r="M27" s="98" t="s">
        <v>43</v>
      </c>
      <c r="N27" s="419"/>
      <c r="O27" s="419"/>
      <c r="P27" s="417"/>
      <c r="S27" s="21"/>
      <c r="T27" s="21"/>
    </row>
    <row r="28" spans="1:20" ht="15" customHeight="1">
      <c r="A28" s="24">
        <v>1</v>
      </c>
      <c r="B28" s="120" t="s">
        <v>226</v>
      </c>
      <c r="C28" s="121" t="s">
        <v>227</v>
      </c>
      <c r="D28" s="121" t="s">
        <v>228</v>
      </c>
      <c r="E28" s="121" t="s">
        <v>229</v>
      </c>
      <c r="F28" s="122" t="s">
        <v>45</v>
      </c>
      <c r="G28" s="25">
        <v>0</v>
      </c>
      <c r="H28" s="25">
        <v>0</v>
      </c>
      <c r="I28" s="25">
        <v>0</v>
      </c>
      <c r="J28" s="103">
        <v>95.33</v>
      </c>
      <c r="K28" s="25">
        <v>90</v>
      </c>
      <c r="L28" s="200">
        <v>80</v>
      </c>
      <c r="M28" s="25">
        <v>94</v>
      </c>
      <c r="N28" s="104">
        <f>((K28+L28+M28)-MIN(K28:M28))/2</f>
        <v>92</v>
      </c>
      <c r="O28" s="103">
        <f>J28+N28</f>
        <v>187.32999999999998</v>
      </c>
      <c r="P28" s="105">
        <f>O28</f>
        <v>187.32999999999998</v>
      </c>
      <c r="S28" s="21"/>
      <c r="T28" s="21"/>
    </row>
    <row r="29" spans="1:20" ht="15" customHeight="1">
      <c r="A29" s="26">
        <v>2</v>
      </c>
      <c r="B29" s="123" t="s">
        <v>230</v>
      </c>
      <c r="C29" s="124" t="s">
        <v>231</v>
      </c>
      <c r="D29" s="124" t="s">
        <v>232</v>
      </c>
      <c r="E29" s="124" t="s">
        <v>233</v>
      </c>
      <c r="F29" s="125" t="s">
        <v>135</v>
      </c>
      <c r="G29" s="28">
        <v>0</v>
      </c>
      <c r="H29" s="28">
        <v>0</v>
      </c>
      <c r="I29" s="28">
        <v>0</v>
      </c>
      <c r="J29" s="29">
        <v>84.67</v>
      </c>
      <c r="K29" s="28">
        <v>100</v>
      </c>
      <c r="L29" s="204">
        <v>95</v>
      </c>
      <c r="M29" s="28">
        <v>100</v>
      </c>
      <c r="N29" s="30">
        <f>((K29+L29+M29)-MIN(K29:M29))/2</f>
        <v>100</v>
      </c>
      <c r="O29" s="29">
        <f>J29+N29</f>
        <v>184.67000000000002</v>
      </c>
      <c r="P29" s="31">
        <f>O29</f>
        <v>184.67000000000002</v>
      </c>
      <c r="S29" s="21"/>
      <c r="T29" s="21"/>
    </row>
    <row r="30" spans="1:20" ht="15" customHeight="1" thickBot="1">
      <c r="A30" s="32">
        <v>3</v>
      </c>
      <c r="B30" s="126" t="s">
        <v>234</v>
      </c>
      <c r="C30" s="129" t="s">
        <v>441</v>
      </c>
      <c r="D30" s="127" t="s">
        <v>235</v>
      </c>
      <c r="E30" s="127" t="s">
        <v>236</v>
      </c>
      <c r="F30" s="128" t="s">
        <v>237</v>
      </c>
      <c r="G30" s="33">
        <v>0</v>
      </c>
      <c r="H30" s="33">
        <v>0</v>
      </c>
      <c r="I30" s="33">
        <v>0</v>
      </c>
      <c r="J30" s="34">
        <v>90.67</v>
      </c>
      <c r="K30" s="33">
        <v>83</v>
      </c>
      <c r="L30" s="33">
        <v>89</v>
      </c>
      <c r="M30" s="199">
        <v>81</v>
      </c>
      <c r="N30" s="35">
        <f>((K30+L30+M30)-MIN(K30:M30))/2</f>
        <v>86</v>
      </c>
      <c r="O30" s="34">
        <f>J30+N30</f>
        <v>176.67000000000002</v>
      </c>
      <c r="P30" s="36">
        <f>O30</f>
        <v>176.67000000000002</v>
      </c>
      <c r="S30" s="21"/>
      <c r="T30" s="21"/>
    </row>
    <row r="32" spans="1:12" ht="15">
      <c r="A32" s="418" t="s">
        <v>82</v>
      </c>
      <c r="B32" s="418"/>
      <c r="E32" s="20"/>
      <c r="F32" s="20"/>
      <c r="G32" s="20"/>
      <c r="H32" s="20"/>
      <c r="I32" s="20"/>
      <c r="J32" s="20"/>
      <c r="K32" s="20"/>
      <c r="L32" s="20"/>
    </row>
    <row r="33" spans="1:20" ht="13.5" thickBot="1">
      <c r="A33" s="418"/>
      <c r="B33" s="418"/>
      <c r="Q33" s="21"/>
      <c r="S33" s="21"/>
      <c r="T33" s="21"/>
    </row>
    <row r="34" spans="1:20" ht="12.75" customHeight="1" thickBot="1">
      <c r="A34" s="421" t="s">
        <v>30</v>
      </c>
      <c r="B34" s="420" t="s">
        <v>31</v>
      </c>
      <c r="C34" s="420" t="s">
        <v>9</v>
      </c>
      <c r="D34" s="420" t="s">
        <v>32</v>
      </c>
      <c r="E34" s="420" t="s">
        <v>33</v>
      </c>
      <c r="F34" s="420" t="s">
        <v>34</v>
      </c>
      <c r="G34" s="416" t="s">
        <v>35</v>
      </c>
      <c r="H34" s="416"/>
      <c r="I34" s="416"/>
      <c r="J34" s="407" t="s">
        <v>36</v>
      </c>
      <c r="K34" s="416" t="s">
        <v>37</v>
      </c>
      <c r="L34" s="416"/>
      <c r="M34" s="416"/>
      <c r="N34" s="407" t="s">
        <v>38</v>
      </c>
      <c r="O34" s="407" t="s">
        <v>39</v>
      </c>
      <c r="P34" s="408" t="s">
        <v>40</v>
      </c>
      <c r="S34" s="21"/>
      <c r="T34" s="21"/>
    </row>
    <row r="35" spans="1:20" ht="13.5" thickBot="1">
      <c r="A35" s="421"/>
      <c r="B35" s="420"/>
      <c r="C35" s="420"/>
      <c r="D35" s="420"/>
      <c r="E35" s="420"/>
      <c r="F35" s="420"/>
      <c r="G35" s="98" t="s">
        <v>41</v>
      </c>
      <c r="H35" s="98" t="s">
        <v>42</v>
      </c>
      <c r="I35" s="98" t="s">
        <v>43</v>
      </c>
      <c r="J35" s="419"/>
      <c r="K35" s="99" t="s">
        <v>41</v>
      </c>
      <c r="L35" s="98" t="s">
        <v>42</v>
      </c>
      <c r="M35" s="98" t="s">
        <v>43</v>
      </c>
      <c r="N35" s="419"/>
      <c r="O35" s="419"/>
      <c r="P35" s="417"/>
      <c r="S35" s="21"/>
      <c r="T35" s="21"/>
    </row>
    <row r="36" spans="1:20" ht="15" customHeight="1">
      <c r="A36" s="24">
        <v>1</v>
      </c>
      <c r="B36" s="138" t="s">
        <v>252</v>
      </c>
      <c r="C36" s="139" t="s">
        <v>253</v>
      </c>
      <c r="D36" s="139" t="s">
        <v>221</v>
      </c>
      <c r="E36" s="139" t="s">
        <v>254</v>
      </c>
      <c r="F36" s="140" t="s">
        <v>237</v>
      </c>
      <c r="G36" s="25">
        <v>0</v>
      </c>
      <c r="H36" s="25">
        <v>0</v>
      </c>
      <c r="I36" s="25">
        <v>0</v>
      </c>
      <c r="J36" s="148">
        <v>89.33</v>
      </c>
      <c r="K36" s="200">
        <v>88</v>
      </c>
      <c r="L36" s="25">
        <v>89</v>
      </c>
      <c r="M36" s="25">
        <v>100</v>
      </c>
      <c r="N36" s="104">
        <f aca="true" t="shared" si="3" ref="N36:N44">((K36+L36+M36)-MIN(K36:M36))/2</f>
        <v>94.5</v>
      </c>
      <c r="O36" s="103">
        <f aca="true" t="shared" si="4" ref="O36:O44">J36+N36</f>
        <v>183.82999999999998</v>
      </c>
      <c r="P36" s="105">
        <f aca="true" t="shared" si="5" ref="P36:P44">O36</f>
        <v>183.82999999999998</v>
      </c>
      <c r="S36" s="21"/>
      <c r="T36" s="21"/>
    </row>
    <row r="37" spans="1:20" ht="15" customHeight="1">
      <c r="A37" s="26">
        <v>2</v>
      </c>
      <c r="B37" s="141" t="s">
        <v>248</v>
      </c>
      <c r="C37" s="142" t="s">
        <v>249</v>
      </c>
      <c r="D37" s="142" t="s">
        <v>232</v>
      </c>
      <c r="E37" s="142" t="s">
        <v>250</v>
      </c>
      <c r="F37" s="143" t="s">
        <v>251</v>
      </c>
      <c r="G37" s="28">
        <v>0</v>
      </c>
      <c r="H37" s="28">
        <v>0</v>
      </c>
      <c r="I37" s="28">
        <v>0</v>
      </c>
      <c r="J37" s="149">
        <v>87</v>
      </c>
      <c r="K37" s="204">
        <v>90</v>
      </c>
      <c r="L37" s="28">
        <v>98</v>
      </c>
      <c r="M37" s="28">
        <v>95</v>
      </c>
      <c r="N37" s="30">
        <f t="shared" si="3"/>
        <v>96.5</v>
      </c>
      <c r="O37" s="29">
        <f t="shared" si="4"/>
        <v>183.5</v>
      </c>
      <c r="P37" s="31">
        <f t="shared" si="5"/>
        <v>183.5</v>
      </c>
      <c r="S37" s="21"/>
      <c r="T37" s="21"/>
    </row>
    <row r="38" spans="1:20" ht="15" customHeight="1">
      <c r="A38" s="26">
        <v>3</v>
      </c>
      <c r="B38" s="141" t="s">
        <v>238</v>
      </c>
      <c r="C38" s="142" t="s">
        <v>239</v>
      </c>
      <c r="D38" s="142" t="s">
        <v>240</v>
      </c>
      <c r="E38" s="142" t="s">
        <v>241</v>
      </c>
      <c r="F38" s="143" t="s">
        <v>237</v>
      </c>
      <c r="G38" s="28">
        <v>0</v>
      </c>
      <c r="H38" s="28">
        <v>0</v>
      </c>
      <c r="I38" s="28">
        <v>0</v>
      </c>
      <c r="J38" s="149">
        <v>90</v>
      </c>
      <c r="K38" s="204">
        <v>89</v>
      </c>
      <c r="L38" s="28">
        <v>89</v>
      </c>
      <c r="M38" s="28">
        <v>98</v>
      </c>
      <c r="N38" s="30">
        <f t="shared" si="3"/>
        <v>93.5</v>
      </c>
      <c r="O38" s="29">
        <f t="shared" si="4"/>
        <v>183.5</v>
      </c>
      <c r="P38" s="31">
        <f t="shared" si="5"/>
        <v>183.5</v>
      </c>
      <c r="S38" s="21"/>
      <c r="T38" s="21"/>
    </row>
    <row r="39" spans="1:20" ht="15" customHeight="1">
      <c r="A39" s="26">
        <v>4</v>
      </c>
      <c r="B39" s="141" t="s">
        <v>246</v>
      </c>
      <c r="C39" s="142" t="s">
        <v>247</v>
      </c>
      <c r="D39" s="142" t="s">
        <v>228</v>
      </c>
      <c r="E39" s="142" t="s">
        <v>241</v>
      </c>
      <c r="F39" s="143" t="s">
        <v>237</v>
      </c>
      <c r="G39" s="28">
        <v>0</v>
      </c>
      <c r="H39" s="28">
        <v>0</v>
      </c>
      <c r="I39" s="28">
        <v>0</v>
      </c>
      <c r="J39" s="149">
        <v>83</v>
      </c>
      <c r="K39" s="204">
        <v>88</v>
      </c>
      <c r="L39" s="28">
        <v>94</v>
      </c>
      <c r="M39" s="28">
        <v>100</v>
      </c>
      <c r="N39" s="30">
        <f t="shared" si="3"/>
        <v>97</v>
      </c>
      <c r="O39" s="29">
        <f t="shared" si="4"/>
        <v>180</v>
      </c>
      <c r="P39" s="31">
        <f t="shared" si="5"/>
        <v>180</v>
      </c>
      <c r="S39" s="21"/>
      <c r="T39" s="21"/>
    </row>
    <row r="40" spans="1:20" ht="15" customHeight="1">
      <c r="A40" s="26">
        <v>5</v>
      </c>
      <c r="B40" s="141" t="s">
        <v>242</v>
      </c>
      <c r="C40" s="142" t="s">
        <v>243</v>
      </c>
      <c r="D40" s="142" t="s">
        <v>244</v>
      </c>
      <c r="E40" s="142" t="s">
        <v>245</v>
      </c>
      <c r="F40" s="143" t="s">
        <v>135</v>
      </c>
      <c r="G40" s="28">
        <v>0</v>
      </c>
      <c r="H40" s="28">
        <v>0</v>
      </c>
      <c r="I40" s="28">
        <v>0</v>
      </c>
      <c r="J40" s="149">
        <v>93</v>
      </c>
      <c r="K40" s="28">
        <v>77</v>
      </c>
      <c r="L40" s="204">
        <v>66</v>
      </c>
      <c r="M40" s="28">
        <v>83</v>
      </c>
      <c r="N40" s="30">
        <f t="shared" si="3"/>
        <v>80</v>
      </c>
      <c r="O40" s="29">
        <f t="shared" si="4"/>
        <v>173</v>
      </c>
      <c r="P40" s="31">
        <f t="shared" si="5"/>
        <v>173</v>
      </c>
      <c r="S40" s="21"/>
      <c r="T40" s="21"/>
    </row>
    <row r="41" spans="1:20" ht="15" customHeight="1">
      <c r="A41" s="26">
        <v>6</v>
      </c>
      <c r="B41" s="141" t="s">
        <v>255</v>
      </c>
      <c r="C41" s="142" t="s">
        <v>256</v>
      </c>
      <c r="D41" s="142" t="s">
        <v>221</v>
      </c>
      <c r="E41" s="142" t="s">
        <v>257</v>
      </c>
      <c r="F41" s="143" t="s">
        <v>237</v>
      </c>
      <c r="G41" s="28">
        <v>0</v>
      </c>
      <c r="H41" s="28">
        <v>0</v>
      </c>
      <c r="I41" s="28">
        <v>0</v>
      </c>
      <c r="J41" s="149">
        <v>78</v>
      </c>
      <c r="K41" s="204">
        <v>77</v>
      </c>
      <c r="L41" s="28">
        <v>84</v>
      </c>
      <c r="M41" s="28">
        <v>89</v>
      </c>
      <c r="N41" s="30">
        <f t="shared" si="3"/>
        <v>86.5</v>
      </c>
      <c r="O41" s="29">
        <f t="shared" si="4"/>
        <v>164.5</v>
      </c>
      <c r="P41" s="31">
        <f t="shared" si="5"/>
        <v>164.5</v>
      </c>
      <c r="S41" s="21"/>
      <c r="T41" s="21"/>
    </row>
    <row r="42" spans="1:20" ht="15" customHeight="1">
      <c r="A42" s="26">
        <v>7</v>
      </c>
      <c r="B42" s="141" t="s">
        <v>261</v>
      </c>
      <c r="C42" s="142" t="s">
        <v>262</v>
      </c>
      <c r="D42" s="142" t="s">
        <v>221</v>
      </c>
      <c r="E42" s="142" t="s">
        <v>263</v>
      </c>
      <c r="F42" s="143" t="s">
        <v>237</v>
      </c>
      <c r="G42" s="28">
        <v>0</v>
      </c>
      <c r="H42" s="28">
        <v>0</v>
      </c>
      <c r="I42" s="28">
        <v>0</v>
      </c>
      <c r="J42" s="149">
        <v>84.67</v>
      </c>
      <c r="K42" s="204">
        <v>72</v>
      </c>
      <c r="L42" s="28">
        <v>73</v>
      </c>
      <c r="M42" s="28">
        <v>78</v>
      </c>
      <c r="N42" s="30">
        <f t="shared" si="3"/>
        <v>75.5</v>
      </c>
      <c r="O42" s="29">
        <f t="shared" si="4"/>
        <v>160.17000000000002</v>
      </c>
      <c r="P42" s="31">
        <f t="shared" si="5"/>
        <v>160.17000000000002</v>
      </c>
      <c r="S42" s="21"/>
      <c r="T42" s="21"/>
    </row>
    <row r="43" spans="1:20" ht="15" customHeight="1">
      <c r="A43" s="26">
        <v>8</v>
      </c>
      <c r="B43" s="141" t="s">
        <v>258</v>
      </c>
      <c r="C43" s="142" t="s">
        <v>259</v>
      </c>
      <c r="D43" s="142" t="s">
        <v>221</v>
      </c>
      <c r="E43" s="142" t="s">
        <v>260</v>
      </c>
      <c r="F43" s="143" t="s">
        <v>237</v>
      </c>
      <c r="G43" s="28">
        <v>0</v>
      </c>
      <c r="H43" s="28">
        <v>0</v>
      </c>
      <c r="I43" s="28">
        <v>0</v>
      </c>
      <c r="J43" s="149">
        <v>85.67</v>
      </c>
      <c r="K43" s="28">
        <v>72</v>
      </c>
      <c r="L43" s="28">
        <v>65</v>
      </c>
      <c r="M43" s="204">
        <v>58</v>
      </c>
      <c r="N43" s="30">
        <f t="shared" si="3"/>
        <v>68.5</v>
      </c>
      <c r="O43" s="29">
        <f t="shared" si="4"/>
        <v>154.17000000000002</v>
      </c>
      <c r="P43" s="31">
        <f t="shared" si="5"/>
        <v>154.17000000000002</v>
      </c>
      <c r="S43" s="21"/>
      <c r="T43" s="21"/>
    </row>
    <row r="44" spans="1:20" ht="15" customHeight="1" thickBot="1">
      <c r="A44" s="32">
        <v>9</v>
      </c>
      <c r="B44" s="144" t="s">
        <v>264</v>
      </c>
      <c r="C44" s="145" t="s">
        <v>116</v>
      </c>
      <c r="D44" s="145" t="s">
        <v>116</v>
      </c>
      <c r="E44" s="146" t="s">
        <v>265</v>
      </c>
      <c r="F44" s="147" t="s">
        <v>237</v>
      </c>
      <c r="G44" s="33">
        <v>0</v>
      </c>
      <c r="H44" s="33">
        <v>0</v>
      </c>
      <c r="I44" s="33">
        <v>0</v>
      </c>
      <c r="J44" s="34">
        <f>AVERAGE(G44,H44,I44)</f>
        <v>0</v>
      </c>
      <c r="K44" s="33">
        <v>95</v>
      </c>
      <c r="L44" s="33">
        <v>100</v>
      </c>
      <c r="M44" s="199">
        <v>84</v>
      </c>
      <c r="N44" s="35">
        <f t="shared" si="3"/>
        <v>97.5</v>
      </c>
      <c r="O44" s="34">
        <f t="shared" si="4"/>
        <v>97.5</v>
      </c>
      <c r="P44" s="36">
        <f t="shared" si="5"/>
        <v>97.5</v>
      </c>
      <c r="S44" s="21"/>
      <c r="T44" s="21"/>
    </row>
    <row r="46" spans="1:10" ht="15" customHeight="1">
      <c r="A46" s="414" t="s">
        <v>46</v>
      </c>
      <c r="B46" s="414"/>
      <c r="E46" s="20"/>
      <c r="F46" s="20"/>
      <c r="G46" s="20"/>
      <c r="H46" s="21"/>
      <c r="I46" s="21"/>
      <c r="J46" s="21"/>
    </row>
    <row r="47" spans="1:10" ht="13.5" thickBot="1">
      <c r="A47" s="414"/>
      <c r="B47" s="414"/>
      <c r="F47" s="21"/>
      <c r="G47" s="21"/>
      <c r="H47" s="21"/>
      <c r="I47" s="21"/>
      <c r="J47" s="21"/>
    </row>
    <row r="48" spans="1:13" ht="12.75" customHeight="1" thickBot="1">
      <c r="A48" s="421" t="s">
        <v>30</v>
      </c>
      <c r="B48" s="412" t="s">
        <v>31</v>
      </c>
      <c r="C48" s="412" t="s">
        <v>9</v>
      </c>
      <c r="D48" s="412" t="s">
        <v>32</v>
      </c>
      <c r="E48" s="412" t="s">
        <v>33</v>
      </c>
      <c r="F48" s="409" t="s">
        <v>37</v>
      </c>
      <c r="G48" s="409"/>
      <c r="H48" s="409"/>
      <c r="I48" s="419" t="s">
        <v>39</v>
      </c>
      <c r="J48" s="419" t="s">
        <v>47</v>
      </c>
      <c r="K48" s="408" t="s">
        <v>40</v>
      </c>
      <c r="L48" s="21"/>
      <c r="M48" s="21"/>
    </row>
    <row r="49" spans="1:13" ht="13.5" thickBot="1">
      <c r="A49" s="421"/>
      <c r="B49" s="412"/>
      <c r="C49" s="412"/>
      <c r="D49" s="412"/>
      <c r="E49" s="412"/>
      <c r="F49" s="22" t="s">
        <v>41</v>
      </c>
      <c r="G49" s="22" t="s">
        <v>42</v>
      </c>
      <c r="H49" s="22" t="s">
        <v>43</v>
      </c>
      <c r="I49" s="419"/>
      <c r="J49" s="419"/>
      <c r="K49" s="408"/>
      <c r="L49" s="21"/>
      <c r="M49" s="21"/>
    </row>
    <row r="50" spans="1:13" ht="15" customHeight="1">
      <c r="A50" s="44" t="s">
        <v>48</v>
      </c>
      <c r="B50" s="130" t="s">
        <v>272</v>
      </c>
      <c r="C50" s="131" t="s">
        <v>273</v>
      </c>
      <c r="D50" s="131" t="s">
        <v>268</v>
      </c>
      <c r="E50" s="131" t="s">
        <v>274</v>
      </c>
      <c r="F50" s="200">
        <v>95</v>
      </c>
      <c r="G50" s="25">
        <v>100</v>
      </c>
      <c r="H50" s="25">
        <v>100</v>
      </c>
      <c r="I50" s="103">
        <f aca="true" t="shared" si="6" ref="I50:I77">(F50+G50+H50-MIN(F50:H50))/2</f>
        <v>100</v>
      </c>
      <c r="J50" s="103"/>
      <c r="K50" s="132">
        <f aca="true" t="shared" si="7" ref="K50:K77">I50</f>
        <v>100</v>
      </c>
      <c r="L50" s="21"/>
      <c r="M50" s="21"/>
    </row>
    <row r="51" spans="1:13" ht="15" customHeight="1">
      <c r="A51" s="133" t="s">
        <v>50</v>
      </c>
      <c r="B51" s="134" t="s">
        <v>292</v>
      </c>
      <c r="C51" s="135" t="s">
        <v>293</v>
      </c>
      <c r="D51" s="135" t="s">
        <v>191</v>
      </c>
      <c r="E51" s="135" t="s">
        <v>294</v>
      </c>
      <c r="F51" s="28">
        <v>100</v>
      </c>
      <c r="G51" s="28">
        <v>100</v>
      </c>
      <c r="H51" s="204">
        <v>94</v>
      </c>
      <c r="I51" s="29">
        <f t="shared" si="6"/>
        <v>100</v>
      </c>
      <c r="J51" s="58">
        <v>100</v>
      </c>
      <c r="K51" s="65">
        <f t="shared" si="7"/>
        <v>100</v>
      </c>
      <c r="L51" s="21"/>
      <c r="M51" s="21"/>
    </row>
    <row r="52" spans="1:13" ht="15" customHeight="1">
      <c r="A52" s="133" t="s">
        <v>51</v>
      </c>
      <c r="B52" s="134" t="s">
        <v>323</v>
      </c>
      <c r="C52" s="135" t="s">
        <v>324</v>
      </c>
      <c r="D52" s="135" t="s">
        <v>198</v>
      </c>
      <c r="E52" s="135" t="s">
        <v>325</v>
      </c>
      <c r="F52" s="204">
        <v>94</v>
      </c>
      <c r="G52" s="28">
        <v>100</v>
      </c>
      <c r="H52" s="28">
        <v>100</v>
      </c>
      <c r="I52" s="29">
        <f t="shared" si="6"/>
        <v>100</v>
      </c>
      <c r="J52" s="58">
        <v>0</v>
      </c>
      <c r="K52" s="65">
        <f t="shared" si="7"/>
        <v>100</v>
      </c>
      <c r="L52" s="21"/>
      <c r="M52" s="21"/>
    </row>
    <row r="53" spans="1:13" ht="15" customHeight="1">
      <c r="A53" s="133" t="s">
        <v>52</v>
      </c>
      <c r="B53" s="134" t="s">
        <v>189</v>
      </c>
      <c r="C53" s="135" t="s">
        <v>190</v>
      </c>
      <c r="D53" s="135" t="s">
        <v>191</v>
      </c>
      <c r="E53" s="135" t="s">
        <v>303</v>
      </c>
      <c r="F53" s="204">
        <v>88</v>
      </c>
      <c r="G53" s="28">
        <v>100</v>
      </c>
      <c r="H53" s="28">
        <v>100</v>
      </c>
      <c r="I53" s="29">
        <f t="shared" si="6"/>
        <v>100</v>
      </c>
      <c r="J53" s="29"/>
      <c r="K53" s="65">
        <f t="shared" si="7"/>
        <v>100</v>
      </c>
      <c r="L53" s="21"/>
      <c r="M53" s="21"/>
    </row>
    <row r="54" spans="1:13" ht="15" customHeight="1">
      <c r="A54" s="133" t="s">
        <v>53</v>
      </c>
      <c r="B54" s="134" t="s">
        <v>312</v>
      </c>
      <c r="C54" s="135" t="s">
        <v>313</v>
      </c>
      <c r="D54" s="135" t="s">
        <v>297</v>
      </c>
      <c r="E54" s="135" t="s">
        <v>311</v>
      </c>
      <c r="F54" s="204">
        <v>87</v>
      </c>
      <c r="G54" s="28">
        <v>100</v>
      </c>
      <c r="H54" s="28">
        <v>100</v>
      </c>
      <c r="I54" s="29">
        <f t="shared" si="6"/>
        <v>100</v>
      </c>
      <c r="J54" s="29"/>
      <c r="K54" s="65">
        <f t="shared" si="7"/>
        <v>100</v>
      </c>
      <c r="L54" s="21"/>
      <c r="M54" s="21"/>
    </row>
    <row r="55" spans="1:13" ht="15" customHeight="1">
      <c r="A55" s="133" t="s">
        <v>83</v>
      </c>
      <c r="B55" s="134" t="s">
        <v>338</v>
      </c>
      <c r="C55" s="135" t="s">
        <v>339</v>
      </c>
      <c r="D55" s="135" t="s">
        <v>44</v>
      </c>
      <c r="E55" s="135" t="s">
        <v>340</v>
      </c>
      <c r="F55" s="28">
        <v>100</v>
      </c>
      <c r="G55" s="28">
        <v>100</v>
      </c>
      <c r="H55" s="204">
        <v>15</v>
      </c>
      <c r="I55" s="29">
        <f t="shared" si="6"/>
        <v>100</v>
      </c>
      <c r="J55" s="29"/>
      <c r="K55" s="65">
        <f t="shared" si="7"/>
        <v>100</v>
      </c>
      <c r="L55" s="21"/>
      <c r="M55" s="21"/>
    </row>
    <row r="56" spans="1:13" ht="15" customHeight="1">
      <c r="A56" s="133" t="s">
        <v>84</v>
      </c>
      <c r="B56" s="134" t="s">
        <v>309</v>
      </c>
      <c r="C56" s="135" t="s">
        <v>310</v>
      </c>
      <c r="D56" s="135" t="s">
        <v>297</v>
      </c>
      <c r="E56" s="135" t="s">
        <v>311</v>
      </c>
      <c r="F56" s="28">
        <v>100</v>
      </c>
      <c r="G56" s="28">
        <v>98</v>
      </c>
      <c r="H56" s="204">
        <v>95</v>
      </c>
      <c r="I56" s="29">
        <f t="shared" si="6"/>
        <v>99</v>
      </c>
      <c r="J56" s="29"/>
      <c r="K56" s="65">
        <f t="shared" si="7"/>
        <v>99</v>
      </c>
      <c r="L56" s="21"/>
      <c r="M56" s="21"/>
    </row>
    <row r="57" spans="1:13" ht="15" customHeight="1">
      <c r="A57" s="238" t="s">
        <v>444</v>
      </c>
      <c r="B57" s="134" t="s">
        <v>301</v>
      </c>
      <c r="C57" s="203" t="s">
        <v>443</v>
      </c>
      <c r="D57" s="196" t="s">
        <v>232</v>
      </c>
      <c r="E57" s="135" t="s">
        <v>302</v>
      </c>
      <c r="F57" s="28">
        <v>100</v>
      </c>
      <c r="G57" s="204">
        <v>94</v>
      </c>
      <c r="H57" s="28">
        <v>98</v>
      </c>
      <c r="I57" s="29">
        <f t="shared" si="6"/>
        <v>99</v>
      </c>
      <c r="J57" s="29"/>
      <c r="K57" s="65">
        <f t="shared" si="7"/>
        <v>99</v>
      </c>
      <c r="L57" s="21"/>
      <c r="M57" s="21"/>
    </row>
    <row r="58" spans="1:13" ht="15" customHeight="1">
      <c r="A58" s="238" t="s">
        <v>444</v>
      </c>
      <c r="B58" s="134" t="s">
        <v>307</v>
      </c>
      <c r="C58" s="135" t="s">
        <v>308</v>
      </c>
      <c r="D58" s="135" t="s">
        <v>297</v>
      </c>
      <c r="E58" s="135" t="s">
        <v>306</v>
      </c>
      <c r="F58" s="204">
        <v>94</v>
      </c>
      <c r="G58" s="28">
        <v>100</v>
      </c>
      <c r="H58" s="28">
        <v>98</v>
      </c>
      <c r="I58" s="29">
        <f t="shared" si="6"/>
        <v>99</v>
      </c>
      <c r="J58" s="29"/>
      <c r="K58" s="65">
        <f t="shared" si="7"/>
        <v>99</v>
      </c>
      <c r="L58" s="21"/>
      <c r="M58" s="21"/>
    </row>
    <row r="59" spans="1:13" ht="15" customHeight="1">
      <c r="A59" s="238" t="s">
        <v>445</v>
      </c>
      <c r="B59" s="134" t="s">
        <v>343</v>
      </c>
      <c r="C59" s="135" t="s">
        <v>344</v>
      </c>
      <c r="D59" s="135" t="s">
        <v>198</v>
      </c>
      <c r="E59" s="135" t="s">
        <v>345</v>
      </c>
      <c r="F59" s="204">
        <v>95</v>
      </c>
      <c r="G59" s="28">
        <v>100</v>
      </c>
      <c r="H59" s="28">
        <v>95</v>
      </c>
      <c r="I59" s="29">
        <f t="shared" si="6"/>
        <v>97.5</v>
      </c>
      <c r="J59" s="29"/>
      <c r="K59" s="65">
        <f t="shared" si="7"/>
        <v>97.5</v>
      </c>
      <c r="L59" s="21"/>
      <c r="M59" s="21"/>
    </row>
    <row r="60" spans="1:13" ht="15" customHeight="1">
      <c r="A60" s="238" t="s">
        <v>445</v>
      </c>
      <c r="B60" s="134" t="s">
        <v>331</v>
      </c>
      <c r="C60" s="135" t="s">
        <v>332</v>
      </c>
      <c r="D60" s="135" t="s">
        <v>44</v>
      </c>
      <c r="E60" s="135" t="s">
        <v>333</v>
      </c>
      <c r="F60" s="28">
        <v>100</v>
      </c>
      <c r="G60" s="204">
        <v>95</v>
      </c>
      <c r="H60" s="28">
        <v>95</v>
      </c>
      <c r="I60" s="29">
        <f t="shared" si="6"/>
        <v>97.5</v>
      </c>
      <c r="J60" s="29"/>
      <c r="K60" s="65">
        <f t="shared" si="7"/>
        <v>97.5</v>
      </c>
      <c r="L60" s="21"/>
      <c r="M60" s="21"/>
    </row>
    <row r="61" spans="1:13" ht="15" customHeight="1">
      <c r="A61" s="238" t="s">
        <v>446</v>
      </c>
      <c r="B61" s="134" t="s">
        <v>295</v>
      </c>
      <c r="C61" s="135" t="s">
        <v>296</v>
      </c>
      <c r="D61" s="135" t="s">
        <v>297</v>
      </c>
      <c r="E61" s="135" t="s">
        <v>298</v>
      </c>
      <c r="F61" s="204">
        <v>94</v>
      </c>
      <c r="G61" s="28">
        <v>94</v>
      </c>
      <c r="H61" s="28">
        <v>100</v>
      </c>
      <c r="I61" s="29">
        <f t="shared" si="6"/>
        <v>97</v>
      </c>
      <c r="J61" s="29"/>
      <c r="K61" s="65">
        <f t="shared" si="7"/>
        <v>97</v>
      </c>
      <c r="L61" s="21"/>
      <c r="M61" s="21"/>
    </row>
    <row r="62" spans="1:13" ht="15" customHeight="1">
      <c r="A62" s="238" t="s">
        <v>446</v>
      </c>
      <c r="B62" s="134" t="s">
        <v>304</v>
      </c>
      <c r="C62" s="135" t="s">
        <v>305</v>
      </c>
      <c r="D62" s="135" t="s">
        <v>297</v>
      </c>
      <c r="E62" s="135" t="s">
        <v>306</v>
      </c>
      <c r="F62" s="204">
        <v>94</v>
      </c>
      <c r="G62" s="28">
        <v>94</v>
      </c>
      <c r="H62" s="28">
        <v>100</v>
      </c>
      <c r="I62" s="29">
        <f t="shared" si="6"/>
        <v>97</v>
      </c>
      <c r="J62" s="29"/>
      <c r="K62" s="65">
        <f t="shared" si="7"/>
        <v>97</v>
      </c>
      <c r="L62" s="21"/>
      <c r="M62" s="21"/>
    </row>
    <row r="63" spans="1:13" ht="15" customHeight="1">
      <c r="A63" s="133" t="s">
        <v>90</v>
      </c>
      <c r="B63" s="134" t="s">
        <v>278</v>
      </c>
      <c r="C63" s="135" t="s">
        <v>279</v>
      </c>
      <c r="D63" s="135" t="s">
        <v>280</v>
      </c>
      <c r="E63" s="135" t="s">
        <v>281</v>
      </c>
      <c r="F63" s="28">
        <v>100</v>
      </c>
      <c r="G63" s="28">
        <v>94</v>
      </c>
      <c r="H63" s="204">
        <v>88</v>
      </c>
      <c r="I63" s="29">
        <f t="shared" si="6"/>
        <v>97</v>
      </c>
      <c r="J63" s="29"/>
      <c r="K63" s="65">
        <f t="shared" si="7"/>
        <v>97</v>
      </c>
      <c r="L63" s="21"/>
      <c r="M63" s="21"/>
    </row>
    <row r="64" spans="1:13" ht="15" customHeight="1">
      <c r="A64" s="133" t="s">
        <v>91</v>
      </c>
      <c r="B64" s="134" t="s">
        <v>275</v>
      </c>
      <c r="C64" s="135" t="s">
        <v>276</v>
      </c>
      <c r="D64" s="135" t="s">
        <v>268</v>
      </c>
      <c r="E64" s="135" t="s">
        <v>277</v>
      </c>
      <c r="F64" s="28">
        <v>94</v>
      </c>
      <c r="G64" s="204">
        <v>87</v>
      </c>
      <c r="H64" s="28">
        <v>100</v>
      </c>
      <c r="I64" s="29">
        <f t="shared" si="6"/>
        <v>97</v>
      </c>
      <c r="J64" s="29"/>
      <c r="K64" s="65">
        <f t="shared" si="7"/>
        <v>97</v>
      </c>
      <c r="L64" s="21"/>
      <c r="M64" s="21"/>
    </row>
    <row r="65" spans="1:13" ht="15" customHeight="1">
      <c r="A65" s="133" t="s">
        <v>92</v>
      </c>
      <c r="B65" s="134" t="s">
        <v>270</v>
      </c>
      <c r="C65" s="135" t="s">
        <v>271</v>
      </c>
      <c r="D65" s="135" t="s">
        <v>268</v>
      </c>
      <c r="E65" s="135" t="s">
        <v>269</v>
      </c>
      <c r="F65" s="204">
        <v>94</v>
      </c>
      <c r="G65" s="28">
        <v>98</v>
      </c>
      <c r="H65" s="28">
        <v>95</v>
      </c>
      <c r="I65" s="29">
        <f t="shared" si="6"/>
        <v>96.5</v>
      </c>
      <c r="J65" s="29"/>
      <c r="K65" s="65">
        <f t="shared" si="7"/>
        <v>96.5</v>
      </c>
      <c r="L65" s="21"/>
      <c r="M65" s="21"/>
    </row>
    <row r="66" spans="1:13" ht="15" customHeight="1">
      <c r="A66" s="133" t="s">
        <v>93</v>
      </c>
      <c r="B66" s="134" t="s">
        <v>285</v>
      </c>
      <c r="C66" s="135" t="s">
        <v>286</v>
      </c>
      <c r="D66" s="135" t="s">
        <v>280</v>
      </c>
      <c r="E66" s="135" t="s">
        <v>49</v>
      </c>
      <c r="F66" s="204">
        <v>94</v>
      </c>
      <c r="G66" s="28">
        <v>94</v>
      </c>
      <c r="H66" s="28">
        <v>98</v>
      </c>
      <c r="I66" s="29">
        <f t="shared" si="6"/>
        <v>96</v>
      </c>
      <c r="J66" s="29"/>
      <c r="K66" s="65">
        <f t="shared" si="7"/>
        <v>96</v>
      </c>
      <c r="L66" s="21"/>
      <c r="M66" s="21"/>
    </row>
    <row r="67" spans="1:13" ht="15" customHeight="1">
      <c r="A67" s="133" t="s">
        <v>94</v>
      </c>
      <c r="B67" s="134" t="s">
        <v>282</v>
      </c>
      <c r="C67" s="135" t="s">
        <v>283</v>
      </c>
      <c r="D67" s="135" t="s">
        <v>280</v>
      </c>
      <c r="E67" s="135" t="s">
        <v>284</v>
      </c>
      <c r="F67" s="28">
        <v>100</v>
      </c>
      <c r="G67" s="204">
        <v>92</v>
      </c>
      <c r="H67" s="28">
        <v>92</v>
      </c>
      <c r="I67" s="29">
        <f t="shared" si="6"/>
        <v>96</v>
      </c>
      <c r="J67" s="29"/>
      <c r="K67" s="65">
        <f t="shared" si="7"/>
        <v>96</v>
      </c>
      <c r="L67" s="21"/>
      <c r="M67" s="21"/>
    </row>
    <row r="68" spans="1:13" ht="15" customHeight="1">
      <c r="A68" s="133" t="s">
        <v>95</v>
      </c>
      <c r="B68" s="134" t="s">
        <v>193</v>
      </c>
      <c r="C68" s="135" t="s">
        <v>194</v>
      </c>
      <c r="D68" s="135" t="s">
        <v>44</v>
      </c>
      <c r="E68" s="135" t="s">
        <v>326</v>
      </c>
      <c r="F68" s="204">
        <v>27</v>
      </c>
      <c r="G68" s="28">
        <v>100</v>
      </c>
      <c r="H68" s="28">
        <v>92</v>
      </c>
      <c r="I68" s="29">
        <f t="shared" si="6"/>
        <v>96</v>
      </c>
      <c r="J68" s="29"/>
      <c r="K68" s="65">
        <f t="shared" si="7"/>
        <v>96</v>
      </c>
      <c r="L68" s="21"/>
      <c r="M68" s="21"/>
    </row>
    <row r="69" spans="1:13" ht="15" customHeight="1">
      <c r="A69" s="133" t="s">
        <v>96</v>
      </c>
      <c r="B69" s="134" t="s">
        <v>289</v>
      </c>
      <c r="C69" s="135" t="s">
        <v>290</v>
      </c>
      <c r="D69" s="135" t="s">
        <v>280</v>
      </c>
      <c r="E69" s="135" t="s">
        <v>291</v>
      </c>
      <c r="F69" s="204">
        <v>89</v>
      </c>
      <c r="G69" s="28">
        <v>93</v>
      </c>
      <c r="H69" s="28">
        <v>94</v>
      </c>
      <c r="I69" s="29">
        <f t="shared" si="6"/>
        <v>93.5</v>
      </c>
      <c r="J69" s="29"/>
      <c r="K69" s="65">
        <f t="shared" si="7"/>
        <v>93.5</v>
      </c>
      <c r="L69" s="21"/>
      <c r="M69" s="21"/>
    </row>
    <row r="70" spans="1:13" ht="15" customHeight="1">
      <c r="A70" s="133" t="s">
        <v>97</v>
      </c>
      <c r="B70" s="134" t="s">
        <v>314</v>
      </c>
      <c r="C70" s="135" t="s">
        <v>315</v>
      </c>
      <c r="D70" s="135" t="s">
        <v>297</v>
      </c>
      <c r="E70" s="135" t="s">
        <v>316</v>
      </c>
      <c r="F70" s="28">
        <v>94</v>
      </c>
      <c r="G70" s="204">
        <v>88</v>
      </c>
      <c r="H70" s="28">
        <v>93</v>
      </c>
      <c r="I70" s="29">
        <f t="shared" si="6"/>
        <v>93.5</v>
      </c>
      <c r="J70" s="29"/>
      <c r="K70" s="65">
        <f t="shared" si="7"/>
        <v>93.5</v>
      </c>
      <c r="L70" s="21"/>
      <c r="M70" s="21"/>
    </row>
    <row r="71" spans="1:13" ht="15" customHeight="1">
      <c r="A71" s="133" t="s">
        <v>98</v>
      </c>
      <c r="B71" s="134" t="s">
        <v>317</v>
      </c>
      <c r="C71" s="135" t="s">
        <v>318</v>
      </c>
      <c r="D71" s="135" t="s">
        <v>297</v>
      </c>
      <c r="E71" s="135" t="s">
        <v>319</v>
      </c>
      <c r="F71" s="204">
        <v>75</v>
      </c>
      <c r="G71" s="28">
        <v>100</v>
      </c>
      <c r="H71" s="28">
        <v>83</v>
      </c>
      <c r="I71" s="29">
        <f t="shared" si="6"/>
        <v>91.5</v>
      </c>
      <c r="J71" s="29"/>
      <c r="K71" s="65">
        <f t="shared" si="7"/>
        <v>91.5</v>
      </c>
      <c r="L71" s="21"/>
      <c r="M71" s="21"/>
    </row>
    <row r="72" spans="1:13" ht="15" customHeight="1">
      <c r="A72" s="133" t="s">
        <v>99</v>
      </c>
      <c r="B72" s="134" t="s">
        <v>334</v>
      </c>
      <c r="C72" s="135" t="s">
        <v>335</v>
      </c>
      <c r="D72" s="135" t="s">
        <v>44</v>
      </c>
      <c r="E72" s="135" t="s">
        <v>336</v>
      </c>
      <c r="F72" s="204">
        <v>86</v>
      </c>
      <c r="G72" s="28">
        <v>91</v>
      </c>
      <c r="H72" s="28">
        <v>88</v>
      </c>
      <c r="I72" s="29">
        <f t="shared" si="6"/>
        <v>89.5</v>
      </c>
      <c r="J72" s="29"/>
      <c r="K72" s="65">
        <f t="shared" si="7"/>
        <v>89.5</v>
      </c>
      <c r="L72" s="21"/>
      <c r="M72" s="21"/>
    </row>
    <row r="73" spans="1:13" ht="15" customHeight="1">
      <c r="A73" s="133" t="s">
        <v>100</v>
      </c>
      <c r="B73" s="134" t="s">
        <v>327</v>
      </c>
      <c r="C73" s="135" t="s">
        <v>328</v>
      </c>
      <c r="D73" s="135" t="s">
        <v>329</v>
      </c>
      <c r="E73" s="135" t="s">
        <v>330</v>
      </c>
      <c r="F73" s="28">
        <v>89</v>
      </c>
      <c r="G73" s="28">
        <v>89</v>
      </c>
      <c r="H73" s="204">
        <v>69</v>
      </c>
      <c r="I73" s="29">
        <f t="shared" si="6"/>
        <v>89</v>
      </c>
      <c r="J73" s="29"/>
      <c r="K73" s="65">
        <f t="shared" si="7"/>
        <v>89</v>
      </c>
      <c r="L73" s="21"/>
      <c r="M73" s="21"/>
    </row>
    <row r="74" spans="1:13" ht="15" customHeight="1">
      <c r="A74" s="133" t="s">
        <v>101</v>
      </c>
      <c r="B74" s="134" t="s">
        <v>287</v>
      </c>
      <c r="C74" s="135" t="s">
        <v>288</v>
      </c>
      <c r="D74" s="135" t="s">
        <v>280</v>
      </c>
      <c r="E74" s="135" t="s">
        <v>49</v>
      </c>
      <c r="F74" s="204">
        <v>88</v>
      </c>
      <c r="G74" s="28">
        <v>89</v>
      </c>
      <c r="H74" s="28">
        <v>88</v>
      </c>
      <c r="I74" s="29">
        <f t="shared" si="6"/>
        <v>88.5</v>
      </c>
      <c r="J74" s="29"/>
      <c r="K74" s="65">
        <f t="shared" si="7"/>
        <v>88.5</v>
      </c>
      <c r="L74" s="21"/>
      <c r="M74" s="21"/>
    </row>
    <row r="75" spans="1:13" ht="15" customHeight="1">
      <c r="A75" s="133" t="s">
        <v>102</v>
      </c>
      <c r="B75" s="134" t="s">
        <v>266</v>
      </c>
      <c r="C75" s="135" t="s">
        <v>267</v>
      </c>
      <c r="D75" s="135" t="s">
        <v>268</v>
      </c>
      <c r="E75" s="135" t="s">
        <v>269</v>
      </c>
      <c r="F75" s="204">
        <v>83</v>
      </c>
      <c r="G75" s="28">
        <v>83</v>
      </c>
      <c r="H75" s="28">
        <v>93</v>
      </c>
      <c r="I75" s="29">
        <f t="shared" si="6"/>
        <v>88</v>
      </c>
      <c r="J75" s="29"/>
      <c r="K75" s="65">
        <f t="shared" si="7"/>
        <v>88</v>
      </c>
      <c r="L75" s="21"/>
      <c r="M75" s="21"/>
    </row>
    <row r="76" spans="1:13" ht="15" customHeight="1">
      <c r="A76" s="133" t="s">
        <v>103</v>
      </c>
      <c r="B76" s="134" t="s">
        <v>320</v>
      </c>
      <c r="C76" s="135" t="s">
        <v>321</v>
      </c>
      <c r="D76" s="135" t="s">
        <v>297</v>
      </c>
      <c r="E76" s="135" t="s">
        <v>322</v>
      </c>
      <c r="F76" s="204">
        <v>83</v>
      </c>
      <c r="G76" s="28">
        <v>83</v>
      </c>
      <c r="H76" s="28">
        <v>91</v>
      </c>
      <c r="I76" s="29">
        <f t="shared" si="6"/>
        <v>87</v>
      </c>
      <c r="J76" s="29"/>
      <c r="K76" s="65">
        <f t="shared" si="7"/>
        <v>87</v>
      </c>
      <c r="L76" s="21"/>
      <c r="M76" s="21"/>
    </row>
    <row r="77" spans="1:13" ht="15" customHeight="1" thickBot="1">
      <c r="A77" s="45" t="s">
        <v>104</v>
      </c>
      <c r="B77" s="136" t="s">
        <v>341</v>
      </c>
      <c r="C77" s="254" t="s">
        <v>451</v>
      </c>
      <c r="D77" s="137" t="s">
        <v>59</v>
      </c>
      <c r="E77" s="137" t="s">
        <v>342</v>
      </c>
      <c r="F77" s="33">
        <v>82</v>
      </c>
      <c r="G77" s="199">
        <v>70</v>
      </c>
      <c r="H77" s="33">
        <v>90</v>
      </c>
      <c r="I77" s="34">
        <f t="shared" si="6"/>
        <v>86</v>
      </c>
      <c r="J77" s="34"/>
      <c r="K77" s="66">
        <f t="shared" si="7"/>
        <v>86</v>
      </c>
      <c r="L77" s="21"/>
      <c r="M77" s="21"/>
    </row>
    <row r="79" spans="1:10" ht="15" customHeight="1">
      <c r="A79" s="414" t="s">
        <v>109</v>
      </c>
      <c r="B79" s="414"/>
      <c r="E79" s="20"/>
      <c r="F79" s="20"/>
      <c r="G79" s="20"/>
      <c r="H79" s="21"/>
      <c r="I79" s="21"/>
      <c r="J79" s="21"/>
    </row>
    <row r="80" spans="1:10" ht="13.5" thickBot="1">
      <c r="A80" s="414"/>
      <c r="B80" s="414"/>
      <c r="F80" s="21"/>
      <c r="G80" s="21"/>
      <c r="H80" s="21"/>
      <c r="I80" s="21"/>
      <c r="J80" s="21"/>
    </row>
    <row r="81" spans="1:13" ht="12.75" customHeight="1" thickBot="1">
      <c r="A81" s="421" t="s">
        <v>30</v>
      </c>
      <c r="B81" s="412" t="s">
        <v>31</v>
      </c>
      <c r="C81" s="412" t="s">
        <v>9</v>
      </c>
      <c r="D81" s="412" t="s">
        <v>32</v>
      </c>
      <c r="E81" s="412" t="s">
        <v>33</v>
      </c>
      <c r="F81" s="409" t="s">
        <v>37</v>
      </c>
      <c r="G81" s="409"/>
      <c r="H81" s="409"/>
      <c r="I81" s="419" t="s">
        <v>39</v>
      </c>
      <c r="J81" s="419" t="s">
        <v>47</v>
      </c>
      <c r="K81" s="408" t="s">
        <v>40</v>
      </c>
      <c r="L81" s="21"/>
      <c r="M81" s="21"/>
    </row>
    <row r="82" spans="1:13" ht="13.5" thickBot="1">
      <c r="A82" s="421"/>
      <c r="B82" s="412"/>
      <c r="C82" s="412"/>
      <c r="D82" s="412"/>
      <c r="E82" s="412"/>
      <c r="F82" s="22" t="s">
        <v>41</v>
      </c>
      <c r="G82" s="22" t="s">
        <v>42</v>
      </c>
      <c r="H82" s="22" t="s">
        <v>43</v>
      </c>
      <c r="I82" s="419"/>
      <c r="J82" s="419"/>
      <c r="K82" s="408"/>
      <c r="L82" s="21"/>
      <c r="M82" s="21"/>
    </row>
    <row r="83" spans="1:13" ht="15" customHeight="1">
      <c r="A83" s="44" t="s">
        <v>48</v>
      </c>
      <c r="B83" s="193" t="s">
        <v>403</v>
      </c>
      <c r="C83" s="194" t="s">
        <v>404</v>
      </c>
      <c r="D83" s="194" t="s">
        <v>232</v>
      </c>
      <c r="E83" s="194" t="s">
        <v>303</v>
      </c>
      <c r="F83" s="200">
        <v>100</v>
      </c>
      <c r="G83" s="25">
        <v>100</v>
      </c>
      <c r="H83" s="25">
        <v>100</v>
      </c>
      <c r="I83" s="103">
        <f aca="true" t="shared" si="8" ref="I83:I106">(F83+G83+H83-MIN(F83:H83))/2</f>
        <v>100</v>
      </c>
      <c r="J83" s="103">
        <v>96</v>
      </c>
      <c r="K83" s="132">
        <f aca="true" t="shared" si="9" ref="K83:K106">I83</f>
        <v>100</v>
      </c>
      <c r="L83" s="21"/>
      <c r="M83" s="21">
        <f aca="true" t="shared" si="10" ref="M83:M106">MIN(F83:H83)</f>
        <v>100</v>
      </c>
    </row>
    <row r="84" spans="1:13" ht="15" customHeight="1">
      <c r="A84" s="133" t="s">
        <v>50</v>
      </c>
      <c r="B84" s="195" t="s">
        <v>358</v>
      </c>
      <c r="C84" s="196" t="s">
        <v>359</v>
      </c>
      <c r="D84" s="196" t="s">
        <v>232</v>
      </c>
      <c r="E84" s="196" t="s">
        <v>360</v>
      </c>
      <c r="F84" s="204">
        <v>100</v>
      </c>
      <c r="G84" s="28">
        <v>100</v>
      </c>
      <c r="H84" s="28">
        <v>100</v>
      </c>
      <c r="I84" s="29">
        <f t="shared" si="8"/>
        <v>100</v>
      </c>
      <c r="J84" s="29">
        <v>94</v>
      </c>
      <c r="K84" s="65">
        <f t="shared" si="9"/>
        <v>100</v>
      </c>
      <c r="L84" s="21"/>
      <c r="M84" s="21">
        <f t="shared" si="10"/>
        <v>100</v>
      </c>
    </row>
    <row r="85" spans="1:13" ht="15" customHeight="1">
      <c r="A85" s="133" t="s">
        <v>51</v>
      </c>
      <c r="B85" s="195" t="s">
        <v>346</v>
      </c>
      <c r="C85" s="196" t="s">
        <v>347</v>
      </c>
      <c r="D85" s="196" t="s">
        <v>280</v>
      </c>
      <c r="E85" s="196" t="s">
        <v>348</v>
      </c>
      <c r="F85" s="204">
        <v>100</v>
      </c>
      <c r="G85" s="28">
        <v>100</v>
      </c>
      <c r="H85" s="28">
        <v>100</v>
      </c>
      <c r="I85" s="29">
        <f t="shared" si="8"/>
        <v>100</v>
      </c>
      <c r="J85" s="29">
        <v>90</v>
      </c>
      <c r="K85" s="65">
        <f t="shared" si="9"/>
        <v>100</v>
      </c>
      <c r="L85" s="21"/>
      <c r="M85" s="21">
        <f t="shared" si="10"/>
        <v>100</v>
      </c>
    </row>
    <row r="86" spans="1:13" ht="15" customHeight="1">
      <c r="A86" s="133" t="s">
        <v>52</v>
      </c>
      <c r="B86" s="195" t="s">
        <v>364</v>
      </c>
      <c r="C86" s="196" t="s">
        <v>365</v>
      </c>
      <c r="D86" s="196" t="s">
        <v>297</v>
      </c>
      <c r="E86" s="196" t="s">
        <v>366</v>
      </c>
      <c r="F86" s="204">
        <v>98</v>
      </c>
      <c r="G86" s="28">
        <v>100</v>
      </c>
      <c r="H86" s="28">
        <v>100</v>
      </c>
      <c r="I86" s="29">
        <f t="shared" si="8"/>
        <v>100</v>
      </c>
      <c r="J86" s="29"/>
      <c r="K86" s="65">
        <f t="shared" si="9"/>
        <v>100</v>
      </c>
      <c r="L86" s="21"/>
      <c r="M86" s="21">
        <f t="shared" si="10"/>
        <v>98</v>
      </c>
    </row>
    <row r="87" spans="1:13" ht="15" customHeight="1">
      <c r="A87" s="238" t="s">
        <v>452</v>
      </c>
      <c r="B87" s="195" t="s">
        <v>230</v>
      </c>
      <c r="C87" s="196" t="s">
        <v>231</v>
      </c>
      <c r="D87" s="196" t="s">
        <v>232</v>
      </c>
      <c r="E87" s="196" t="s">
        <v>354</v>
      </c>
      <c r="F87" s="28">
        <v>100</v>
      </c>
      <c r="G87" s="204">
        <v>94</v>
      </c>
      <c r="H87" s="28">
        <v>100</v>
      </c>
      <c r="I87" s="29">
        <f t="shared" si="8"/>
        <v>100</v>
      </c>
      <c r="J87" s="29"/>
      <c r="K87" s="65">
        <f t="shared" si="9"/>
        <v>100</v>
      </c>
      <c r="L87" s="21"/>
      <c r="M87" s="21">
        <f t="shared" si="10"/>
        <v>94</v>
      </c>
    </row>
    <row r="88" spans="1:13" ht="15" customHeight="1">
      <c r="A88" s="238" t="s">
        <v>452</v>
      </c>
      <c r="B88" s="195" t="s">
        <v>372</v>
      </c>
      <c r="C88" s="196" t="s">
        <v>373</v>
      </c>
      <c r="D88" s="202" t="s">
        <v>297</v>
      </c>
      <c r="E88" s="196" t="s">
        <v>374</v>
      </c>
      <c r="F88" s="28">
        <v>100</v>
      </c>
      <c r="G88" s="28">
        <v>100</v>
      </c>
      <c r="H88" s="204">
        <v>94</v>
      </c>
      <c r="I88" s="29">
        <f t="shared" si="8"/>
        <v>100</v>
      </c>
      <c r="J88" s="29"/>
      <c r="K88" s="65">
        <f t="shared" si="9"/>
        <v>100</v>
      </c>
      <c r="L88" s="21"/>
      <c r="M88" s="21">
        <f t="shared" si="10"/>
        <v>94</v>
      </c>
    </row>
    <row r="89" spans="1:13" ht="15" customHeight="1">
      <c r="A89" s="238" t="s">
        <v>452</v>
      </c>
      <c r="B89" s="195" t="s">
        <v>391</v>
      </c>
      <c r="C89" s="196" t="s">
        <v>392</v>
      </c>
      <c r="D89" s="196" t="s">
        <v>221</v>
      </c>
      <c r="E89" s="196" t="s">
        <v>393</v>
      </c>
      <c r="F89" s="28">
        <v>100</v>
      </c>
      <c r="G89" s="28">
        <v>100</v>
      </c>
      <c r="H89" s="204">
        <v>94</v>
      </c>
      <c r="I89" s="29">
        <f t="shared" si="8"/>
        <v>100</v>
      </c>
      <c r="J89" s="29"/>
      <c r="K89" s="65">
        <f t="shared" si="9"/>
        <v>100</v>
      </c>
      <c r="L89" s="21"/>
      <c r="M89" s="21">
        <f t="shared" si="10"/>
        <v>94</v>
      </c>
    </row>
    <row r="90" spans="1:13" ht="15" customHeight="1">
      <c r="A90" s="238" t="s">
        <v>452</v>
      </c>
      <c r="B90" s="195" t="s">
        <v>394</v>
      </c>
      <c r="C90" s="202" t="s">
        <v>447</v>
      </c>
      <c r="D90" s="196" t="s">
        <v>224</v>
      </c>
      <c r="E90" s="196" t="s">
        <v>388</v>
      </c>
      <c r="F90" s="204">
        <v>94</v>
      </c>
      <c r="G90" s="28">
        <v>100</v>
      </c>
      <c r="H90" s="28">
        <v>100</v>
      </c>
      <c r="I90" s="29">
        <f t="shared" si="8"/>
        <v>100</v>
      </c>
      <c r="J90" s="29"/>
      <c r="K90" s="65">
        <f t="shared" si="9"/>
        <v>100</v>
      </c>
      <c r="L90" s="21"/>
      <c r="M90" s="21">
        <f t="shared" si="10"/>
        <v>94</v>
      </c>
    </row>
    <row r="91" spans="1:13" ht="15" customHeight="1">
      <c r="A91" s="133" t="s">
        <v>85</v>
      </c>
      <c r="B91" s="195" t="s">
        <v>355</v>
      </c>
      <c r="C91" s="196" t="s">
        <v>356</v>
      </c>
      <c r="D91" s="196" t="s">
        <v>232</v>
      </c>
      <c r="E91" s="196" t="s">
        <v>357</v>
      </c>
      <c r="F91" s="28">
        <v>100</v>
      </c>
      <c r="G91" s="28">
        <v>100</v>
      </c>
      <c r="H91" s="204">
        <v>90</v>
      </c>
      <c r="I91" s="29">
        <f t="shared" si="8"/>
        <v>100</v>
      </c>
      <c r="J91" s="29"/>
      <c r="K91" s="65">
        <f t="shared" si="9"/>
        <v>100</v>
      </c>
      <c r="L91" s="21"/>
      <c r="M91" s="21">
        <f t="shared" si="10"/>
        <v>90</v>
      </c>
    </row>
    <row r="92" spans="1:13" ht="15" customHeight="1">
      <c r="A92" s="133" t="s">
        <v>86</v>
      </c>
      <c r="B92" s="195" t="s">
        <v>398</v>
      </c>
      <c r="C92" s="196" t="s">
        <v>399</v>
      </c>
      <c r="D92" s="196" t="s">
        <v>400</v>
      </c>
      <c r="E92" s="196" t="s">
        <v>401</v>
      </c>
      <c r="F92" s="204">
        <v>0</v>
      </c>
      <c r="G92" s="28">
        <v>100</v>
      </c>
      <c r="H92" s="28">
        <v>100</v>
      </c>
      <c r="I92" s="29">
        <f t="shared" si="8"/>
        <v>100</v>
      </c>
      <c r="J92" s="29"/>
      <c r="K92" s="65">
        <f t="shared" si="9"/>
        <v>100</v>
      </c>
      <c r="L92" s="21"/>
      <c r="M92" s="21">
        <f t="shared" si="10"/>
        <v>0</v>
      </c>
    </row>
    <row r="93" spans="1:13" ht="15" customHeight="1">
      <c r="A93" s="133" t="s">
        <v>87</v>
      </c>
      <c r="B93" s="195" t="s">
        <v>381</v>
      </c>
      <c r="C93" s="196" t="s">
        <v>382</v>
      </c>
      <c r="D93" s="196" t="s">
        <v>221</v>
      </c>
      <c r="E93" s="196" t="s">
        <v>383</v>
      </c>
      <c r="F93" s="28">
        <v>100</v>
      </c>
      <c r="G93" s="28">
        <v>98</v>
      </c>
      <c r="H93" s="204">
        <v>89</v>
      </c>
      <c r="I93" s="29">
        <f t="shared" si="8"/>
        <v>99</v>
      </c>
      <c r="J93" s="29"/>
      <c r="K93" s="65">
        <f t="shared" si="9"/>
        <v>99</v>
      </c>
      <c r="L93" s="21"/>
      <c r="M93" s="21">
        <f t="shared" si="10"/>
        <v>89</v>
      </c>
    </row>
    <row r="94" spans="1:13" ht="15" customHeight="1">
      <c r="A94" s="133" t="s">
        <v>88</v>
      </c>
      <c r="B94" s="195" t="s">
        <v>361</v>
      </c>
      <c r="C94" s="196" t="s">
        <v>362</v>
      </c>
      <c r="D94" s="196" t="s">
        <v>232</v>
      </c>
      <c r="E94" s="196" t="s">
        <v>363</v>
      </c>
      <c r="F94" s="28">
        <v>98</v>
      </c>
      <c r="G94" s="204">
        <v>96</v>
      </c>
      <c r="H94" s="28">
        <v>98</v>
      </c>
      <c r="I94" s="29">
        <f t="shared" si="8"/>
        <v>98</v>
      </c>
      <c r="J94" s="29"/>
      <c r="K94" s="65">
        <f t="shared" si="9"/>
        <v>98</v>
      </c>
      <c r="L94" s="21"/>
      <c r="M94" s="21">
        <f t="shared" si="10"/>
        <v>96</v>
      </c>
    </row>
    <row r="95" spans="1:13" ht="15" customHeight="1">
      <c r="A95" s="133" t="s">
        <v>89</v>
      </c>
      <c r="B95" s="195" t="s">
        <v>349</v>
      </c>
      <c r="C95" s="196" t="s">
        <v>350</v>
      </c>
      <c r="D95" s="196" t="s">
        <v>280</v>
      </c>
      <c r="E95" s="196" t="s">
        <v>351</v>
      </c>
      <c r="F95" s="28">
        <v>100</v>
      </c>
      <c r="G95" s="204">
        <v>94</v>
      </c>
      <c r="H95" s="28">
        <v>95</v>
      </c>
      <c r="I95" s="29">
        <f t="shared" si="8"/>
        <v>97.5</v>
      </c>
      <c r="J95" s="29"/>
      <c r="K95" s="65">
        <f t="shared" si="9"/>
        <v>97.5</v>
      </c>
      <c r="L95" s="21"/>
      <c r="M95" s="21">
        <f t="shared" si="10"/>
        <v>94</v>
      </c>
    </row>
    <row r="96" spans="1:13" ht="15" customHeight="1">
      <c r="A96" s="133" t="s">
        <v>90</v>
      </c>
      <c r="B96" s="195" t="s">
        <v>402</v>
      </c>
      <c r="C96" s="202" t="s">
        <v>450</v>
      </c>
      <c r="D96" s="196" t="s">
        <v>44</v>
      </c>
      <c r="E96" s="196" t="s">
        <v>342</v>
      </c>
      <c r="F96" s="204">
        <v>69</v>
      </c>
      <c r="G96" s="28">
        <v>100</v>
      </c>
      <c r="H96" s="28">
        <v>95</v>
      </c>
      <c r="I96" s="29">
        <f t="shared" si="8"/>
        <v>97.5</v>
      </c>
      <c r="J96" s="29"/>
      <c r="K96" s="65">
        <f t="shared" si="9"/>
        <v>97.5</v>
      </c>
      <c r="L96" s="21"/>
      <c r="M96" s="21">
        <f t="shared" si="10"/>
        <v>69</v>
      </c>
    </row>
    <row r="97" spans="1:13" ht="15" customHeight="1">
      <c r="A97" s="133" t="s">
        <v>91</v>
      </c>
      <c r="B97" s="195" t="s">
        <v>395</v>
      </c>
      <c r="C97" s="196" t="s">
        <v>396</v>
      </c>
      <c r="D97" s="196" t="s">
        <v>221</v>
      </c>
      <c r="E97" s="196" t="s">
        <v>397</v>
      </c>
      <c r="F97" s="28">
        <v>94</v>
      </c>
      <c r="G97" s="28">
        <v>100</v>
      </c>
      <c r="H97" s="204">
        <v>84</v>
      </c>
      <c r="I97" s="29">
        <f t="shared" si="8"/>
        <v>97</v>
      </c>
      <c r="J97" s="29"/>
      <c r="K97" s="65">
        <f t="shared" si="9"/>
        <v>97</v>
      </c>
      <c r="L97" s="21"/>
      <c r="M97" s="21">
        <f t="shared" si="10"/>
        <v>84</v>
      </c>
    </row>
    <row r="98" spans="1:13" ht="15" customHeight="1">
      <c r="A98" s="133" t="s">
        <v>92</v>
      </c>
      <c r="B98" s="195" t="s">
        <v>367</v>
      </c>
      <c r="C98" s="196" t="s">
        <v>368</v>
      </c>
      <c r="D98" s="196" t="s">
        <v>300</v>
      </c>
      <c r="E98" s="196" t="s">
        <v>337</v>
      </c>
      <c r="F98" s="204">
        <v>83</v>
      </c>
      <c r="G98" s="28">
        <v>100</v>
      </c>
      <c r="H98" s="28">
        <v>94</v>
      </c>
      <c r="I98" s="29">
        <f t="shared" si="8"/>
        <v>97</v>
      </c>
      <c r="J98" s="29"/>
      <c r="K98" s="65">
        <f t="shared" si="9"/>
        <v>97</v>
      </c>
      <c r="L98" s="21"/>
      <c r="M98" s="21">
        <f t="shared" si="10"/>
        <v>83</v>
      </c>
    </row>
    <row r="99" spans="1:13" ht="15" customHeight="1">
      <c r="A99" s="133" t="s">
        <v>93</v>
      </c>
      <c r="B99" s="195" t="s">
        <v>389</v>
      </c>
      <c r="C99" s="196" t="s">
        <v>390</v>
      </c>
      <c r="D99" s="196" t="s">
        <v>329</v>
      </c>
      <c r="E99" s="196" t="s">
        <v>388</v>
      </c>
      <c r="F99" s="28">
        <v>100</v>
      </c>
      <c r="G99" s="28">
        <v>93</v>
      </c>
      <c r="H99" s="204">
        <v>89</v>
      </c>
      <c r="I99" s="29">
        <f t="shared" si="8"/>
        <v>96.5</v>
      </c>
      <c r="J99" s="29"/>
      <c r="K99" s="65">
        <f t="shared" si="9"/>
        <v>96.5</v>
      </c>
      <c r="L99" s="21"/>
      <c r="M99" s="21">
        <f t="shared" si="10"/>
        <v>89</v>
      </c>
    </row>
    <row r="100" spans="1:13" ht="15" customHeight="1">
      <c r="A100" s="133" t="s">
        <v>94</v>
      </c>
      <c r="B100" s="195" t="s">
        <v>375</v>
      </c>
      <c r="C100" s="196" t="s">
        <v>376</v>
      </c>
      <c r="D100" s="196" t="s">
        <v>221</v>
      </c>
      <c r="E100" s="196" t="s">
        <v>377</v>
      </c>
      <c r="F100" s="204">
        <v>89</v>
      </c>
      <c r="G100" s="28">
        <v>97</v>
      </c>
      <c r="H100" s="28">
        <v>95</v>
      </c>
      <c r="I100" s="29">
        <f t="shared" si="8"/>
        <v>96</v>
      </c>
      <c r="J100" s="29"/>
      <c r="K100" s="65">
        <f t="shared" si="9"/>
        <v>96</v>
      </c>
      <c r="L100" s="21"/>
      <c r="M100" s="21">
        <f t="shared" si="10"/>
        <v>89</v>
      </c>
    </row>
    <row r="101" spans="1:13" ht="15" customHeight="1">
      <c r="A101" s="133" t="s">
        <v>95</v>
      </c>
      <c r="B101" s="195" t="s">
        <v>369</v>
      </c>
      <c r="C101" s="196" t="s">
        <v>370</v>
      </c>
      <c r="D101" s="196" t="s">
        <v>297</v>
      </c>
      <c r="E101" s="196" t="s">
        <v>371</v>
      </c>
      <c r="F101" s="204">
        <v>89</v>
      </c>
      <c r="G101" s="28">
        <v>95</v>
      </c>
      <c r="H101" s="28">
        <v>95</v>
      </c>
      <c r="I101" s="29">
        <f t="shared" si="8"/>
        <v>95</v>
      </c>
      <c r="J101" s="29"/>
      <c r="K101" s="65">
        <f t="shared" si="9"/>
        <v>95</v>
      </c>
      <c r="L101" s="21"/>
      <c r="M101" s="21">
        <f t="shared" si="10"/>
        <v>89</v>
      </c>
    </row>
    <row r="102" spans="1:13" ht="15" customHeight="1">
      <c r="A102" s="238" t="s">
        <v>96</v>
      </c>
      <c r="B102" s="195" t="s">
        <v>352</v>
      </c>
      <c r="C102" s="196" t="s">
        <v>353</v>
      </c>
      <c r="D102" s="196" t="s">
        <v>280</v>
      </c>
      <c r="E102" s="202" t="s">
        <v>453</v>
      </c>
      <c r="F102" s="204">
        <v>87</v>
      </c>
      <c r="G102" s="28">
        <v>89</v>
      </c>
      <c r="H102" s="28">
        <v>100</v>
      </c>
      <c r="I102" s="29">
        <f t="shared" si="8"/>
        <v>94.5</v>
      </c>
      <c r="J102" s="29"/>
      <c r="K102" s="65">
        <f t="shared" si="9"/>
        <v>94.5</v>
      </c>
      <c r="L102" s="21"/>
      <c r="M102" s="21">
        <f t="shared" si="10"/>
        <v>87</v>
      </c>
    </row>
    <row r="103" spans="1:13" ht="15" customHeight="1">
      <c r="A103" s="238" t="s">
        <v>97</v>
      </c>
      <c r="B103" s="195" t="s">
        <v>378</v>
      </c>
      <c r="C103" s="196" t="s">
        <v>379</v>
      </c>
      <c r="D103" s="196" t="s">
        <v>297</v>
      </c>
      <c r="E103" s="196" t="s">
        <v>380</v>
      </c>
      <c r="F103" s="204">
        <v>83</v>
      </c>
      <c r="G103" s="28">
        <v>89</v>
      </c>
      <c r="H103" s="28">
        <v>100</v>
      </c>
      <c r="I103" s="29">
        <f t="shared" si="8"/>
        <v>94.5</v>
      </c>
      <c r="J103" s="29"/>
      <c r="K103" s="65">
        <f t="shared" si="9"/>
        <v>94.5</v>
      </c>
      <c r="L103" s="21"/>
      <c r="M103" s="21">
        <f t="shared" si="10"/>
        <v>83</v>
      </c>
    </row>
    <row r="104" spans="1:13" ht="15" customHeight="1">
      <c r="A104" s="238" t="s">
        <v>98</v>
      </c>
      <c r="B104" s="195" t="s">
        <v>384</v>
      </c>
      <c r="C104" s="202" t="s">
        <v>448</v>
      </c>
      <c r="D104" s="196" t="s">
        <v>297</v>
      </c>
      <c r="E104" s="196" t="s">
        <v>385</v>
      </c>
      <c r="F104" s="28">
        <v>94</v>
      </c>
      <c r="G104" s="28">
        <v>90</v>
      </c>
      <c r="H104" s="204">
        <v>75</v>
      </c>
      <c r="I104" s="29">
        <f t="shared" si="8"/>
        <v>92</v>
      </c>
      <c r="J104" s="29"/>
      <c r="K104" s="65">
        <f t="shared" si="9"/>
        <v>92</v>
      </c>
      <c r="L104" s="21"/>
      <c r="M104" s="21">
        <f t="shared" si="10"/>
        <v>75</v>
      </c>
    </row>
    <row r="105" spans="1:13" ht="15" customHeight="1">
      <c r="A105" s="238" t="s">
        <v>99</v>
      </c>
      <c r="B105" s="195" t="s">
        <v>386</v>
      </c>
      <c r="C105" s="196" t="s">
        <v>387</v>
      </c>
      <c r="D105" s="196" t="s">
        <v>329</v>
      </c>
      <c r="E105" s="196" t="s">
        <v>388</v>
      </c>
      <c r="F105" s="28">
        <v>78</v>
      </c>
      <c r="G105" s="28">
        <v>72</v>
      </c>
      <c r="H105" s="204">
        <v>60</v>
      </c>
      <c r="I105" s="29">
        <f t="shared" si="8"/>
        <v>75</v>
      </c>
      <c r="J105" s="29"/>
      <c r="K105" s="65">
        <f t="shared" si="9"/>
        <v>75</v>
      </c>
      <c r="L105" s="21"/>
      <c r="M105" s="21">
        <f t="shared" si="10"/>
        <v>60</v>
      </c>
    </row>
    <row r="106" spans="1:13" ht="15" customHeight="1" thickBot="1">
      <c r="A106" s="64" t="s">
        <v>100</v>
      </c>
      <c r="B106" s="197" t="s">
        <v>405</v>
      </c>
      <c r="C106" s="255" t="s">
        <v>449</v>
      </c>
      <c r="D106" s="198" t="s">
        <v>44</v>
      </c>
      <c r="E106" s="198" t="s">
        <v>406</v>
      </c>
      <c r="F106" s="33">
        <v>69</v>
      </c>
      <c r="G106" s="33">
        <v>71</v>
      </c>
      <c r="H106" s="199">
        <v>0</v>
      </c>
      <c r="I106" s="34">
        <f t="shared" si="8"/>
        <v>70</v>
      </c>
      <c r="J106" s="34"/>
      <c r="K106" s="66">
        <f t="shared" si="9"/>
        <v>70</v>
      </c>
      <c r="L106" s="21"/>
      <c r="M106" s="21">
        <f t="shared" si="10"/>
        <v>0</v>
      </c>
    </row>
    <row r="108" spans="1:12" ht="15">
      <c r="A108" s="418" t="s">
        <v>108</v>
      </c>
      <c r="B108" s="418"/>
      <c r="E108" s="20"/>
      <c r="F108" s="20"/>
      <c r="G108" s="20"/>
      <c r="H108" s="20"/>
      <c r="I108" s="20"/>
      <c r="J108" s="20"/>
      <c r="K108" s="20"/>
      <c r="L108" s="20"/>
    </row>
    <row r="109" spans="1:20" ht="13.5" thickBot="1">
      <c r="A109" s="418"/>
      <c r="B109" s="418"/>
      <c r="Q109" s="21"/>
      <c r="S109" s="21"/>
      <c r="T109" s="21"/>
    </row>
    <row r="110" spans="1:20" ht="12.75" customHeight="1" thickBot="1">
      <c r="A110" s="421" t="s">
        <v>30</v>
      </c>
      <c r="B110" s="420" t="s">
        <v>31</v>
      </c>
      <c r="C110" s="420" t="s">
        <v>9</v>
      </c>
      <c r="D110" s="420" t="s">
        <v>32</v>
      </c>
      <c r="E110" s="420" t="s">
        <v>33</v>
      </c>
      <c r="F110" s="420" t="s">
        <v>34</v>
      </c>
      <c r="G110" s="416" t="s">
        <v>35</v>
      </c>
      <c r="H110" s="416"/>
      <c r="I110" s="416"/>
      <c r="J110" s="407" t="s">
        <v>36</v>
      </c>
      <c r="K110" s="416" t="s">
        <v>37</v>
      </c>
      <c r="L110" s="416"/>
      <c r="M110" s="416"/>
      <c r="N110" s="407" t="s">
        <v>38</v>
      </c>
      <c r="O110" s="407" t="s">
        <v>39</v>
      </c>
      <c r="P110" s="408" t="s">
        <v>40</v>
      </c>
      <c r="S110" s="21"/>
      <c r="T110" s="21"/>
    </row>
    <row r="111" spans="1:20" ht="13.5" thickBot="1">
      <c r="A111" s="421"/>
      <c r="B111" s="420"/>
      <c r="C111" s="420"/>
      <c r="D111" s="420"/>
      <c r="E111" s="420"/>
      <c r="F111" s="420"/>
      <c r="G111" s="98" t="s">
        <v>41</v>
      </c>
      <c r="H111" s="98" t="s">
        <v>42</v>
      </c>
      <c r="I111" s="98" t="s">
        <v>43</v>
      </c>
      <c r="J111" s="419"/>
      <c r="K111" s="99" t="s">
        <v>41</v>
      </c>
      <c r="L111" s="98" t="s">
        <v>42</v>
      </c>
      <c r="M111" s="98" t="s">
        <v>43</v>
      </c>
      <c r="N111" s="419"/>
      <c r="O111" s="419"/>
      <c r="P111" s="417"/>
      <c r="S111" s="21"/>
      <c r="T111" s="21"/>
    </row>
    <row r="112" spans="1:20" ht="15" customHeight="1">
      <c r="A112" s="24">
        <v>1</v>
      </c>
      <c r="B112" s="150" t="s">
        <v>331</v>
      </c>
      <c r="C112" s="151" t="s">
        <v>332</v>
      </c>
      <c r="D112" s="151" t="s">
        <v>44</v>
      </c>
      <c r="E112" s="151" t="s">
        <v>408</v>
      </c>
      <c r="F112" s="152" t="s">
        <v>45</v>
      </c>
      <c r="G112" s="25">
        <v>0</v>
      </c>
      <c r="H112" s="25">
        <v>0</v>
      </c>
      <c r="I112" s="25">
        <v>0</v>
      </c>
      <c r="J112" s="103">
        <v>92</v>
      </c>
      <c r="K112" s="25">
        <v>100</v>
      </c>
      <c r="L112" s="200">
        <v>96</v>
      </c>
      <c r="M112" s="25">
        <v>100</v>
      </c>
      <c r="N112" s="104">
        <f>((K112+L112+M112)-MIN(K112:M112))/2</f>
        <v>100</v>
      </c>
      <c r="O112" s="103">
        <f>J112+N112</f>
        <v>192</v>
      </c>
      <c r="P112" s="105">
        <f>O112</f>
        <v>192</v>
      </c>
      <c r="S112" s="21"/>
      <c r="T112" s="21"/>
    </row>
    <row r="113" spans="1:20" ht="15" customHeight="1">
      <c r="A113" s="26">
        <v>2</v>
      </c>
      <c r="B113" s="153" t="s">
        <v>292</v>
      </c>
      <c r="C113" s="154" t="s">
        <v>293</v>
      </c>
      <c r="D113" s="154" t="s">
        <v>191</v>
      </c>
      <c r="E113" s="154" t="s">
        <v>407</v>
      </c>
      <c r="F113" s="155" t="s">
        <v>208</v>
      </c>
      <c r="G113" s="28">
        <v>0</v>
      </c>
      <c r="H113" s="28">
        <v>0</v>
      </c>
      <c r="I113" s="28">
        <v>0</v>
      </c>
      <c r="J113" s="29">
        <v>87.33</v>
      </c>
      <c r="K113" s="28">
        <v>100</v>
      </c>
      <c r="L113" s="204">
        <v>100</v>
      </c>
      <c r="M113" s="28">
        <v>100</v>
      </c>
      <c r="N113" s="30">
        <f>((K113+L113+M113)-MIN(K113:M113))/2</f>
        <v>100</v>
      </c>
      <c r="O113" s="29">
        <f>J113+N113</f>
        <v>187.32999999999998</v>
      </c>
      <c r="P113" s="31">
        <f>O113</f>
        <v>187.32999999999998</v>
      </c>
      <c r="S113" s="21"/>
      <c r="T113" s="21"/>
    </row>
    <row r="114" spans="1:20" ht="15" customHeight="1" thickBot="1">
      <c r="A114" s="32">
        <v>3</v>
      </c>
      <c r="B114" s="156" t="s">
        <v>421</v>
      </c>
      <c r="C114" s="157" t="s">
        <v>422</v>
      </c>
      <c r="D114" s="157" t="s">
        <v>224</v>
      </c>
      <c r="E114" s="157" t="s">
        <v>299</v>
      </c>
      <c r="F114" s="158" t="s">
        <v>60</v>
      </c>
      <c r="G114" s="33">
        <v>0</v>
      </c>
      <c r="H114" s="33">
        <v>0</v>
      </c>
      <c r="I114" s="33">
        <v>0</v>
      </c>
      <c r="J114" s="34">
        <v>0</v>
      </c>
      <c r="K114" s="33">
        <v>95</v>
      </c>
      <c r="L114" s="33">
        <v>98</v>
      </c>
      <c r="M114" s="199">
        <v>94</v>
      </c>
      <c r="N114" s="35">
        <f>((K114+L114+M114)-MIN(K114:M114))/2</f>
        <v>96.5</v>
      </c>
      <c r="O114" s="34">
        <f>J114+N114</f>
        <v>96.5</v>
      </c>
      <c r="P114" s="36">
        <f>O114</f>
        <v>96.5</v>
      </c>
      <c r="S114" s="21"/>
      <c r="T114" s="21"/>
    </row>
    <row r="116" spans="1:12" ht="15">
      <c r="A116" s="418" t="s">
        <v>107</v>
      </c>
      <c r="B116" s="418"/>
      <c r="E116" s="20"/>
      <c r="F116" s="20"/>
      <c r="G116" s="20"/>
      <c r="H116" s="20"/>
      <c r="I116" s="20"/>
      <c r="J116" s="20"/>
      <c r="K116" s="20"/>
      <c r="L116" s="20"/>
    </row>
    <row r="117" spans="1:20" ht="13.5" thickBot="1">
      <c r="A117" s="418"/>
      <c r="B117" s="418"/>
      <c r="Q117" s="21"/>
      <c r="S117" s="21"/>
      <c r="T117" s="21"/>
    </row>
    <row r="118" spans="1:20" ht="12.75" customHeight="1" thickBot="1">
      <c r="A118" s="421" t="s">
        <v>30</v>
      </c>
      <c r="B118" s="420" t="s">
        <v>31</v>
      </c>
      <c r="C118" s="420" t="s">
        <v>9</v>
      </c>
      <c r="D118" s="420" t="s">
        <v>32</v>
      </c>
      <c r="E118" s="420" t="s">
        <v>33</v>
      </c>
      <c r="F118" s="420" t="s">
        <v>34</v>
      </c>
      <c r="G118" s="416" t="s">
        <v>35</v>
      </c>
      <c r="H118" s="416"/>
      <c r="I118" s="416"/>
      <c r="J118" s="407" t="s">
        <v>36</v>
      </c>
      <c r="K118" s="416" t="s">
        <v>37</v>
      </c>
      <c r="L118" s="416"/>
      <c r="M118" s="416"/>
      <c r="N118" s="407" t="s">
        <v>38</v>
      </c>
      <c r="O118" s="407" t="s">
        <v>39</v>
      </c>
      <c r="P118" s="408" t="s">
        <v>40</v>
      </c>
      <c r="S118" s="21"/>
      <c r="T118" s="21"/>
    </row>
    <row r="119" spans="1:20" ht="13.5" thickBot="1">
      <c r="A119" s="421"/>
      <c r="B119" s="420"/>
      <c r="C119" s="420"/>
      <c r="D119" s="420"/>
      <c r="E119" s="420"/>
      <c r="F119" s="420"/>
      <c r="G119" s="98" t="s">
        <v>41</v>
      </c>
      <c r="H119" s="98" t="s">
        <v>42</v>
      </c>
      <c r="I119" s="98" t="s">
        <v>43</v>
      </c>
      <c r="J119" s="419"/>
      <c r="K119" s="99" t="s">
        <v>41</v>
      </c>
      <c r="L119" s="98" t="s">
        <v>42</v>
      </c>
      <c r="M119" s="98" t="s">
        <v>43</v>
      </c>
      <c r="N119" s="419"/>
      <c r="O119" s="419"/>
      <c r="P119" s="417"/>
      <c r="S119" s="21"/>
      <c r="T119" s="21"/>
    </row>
    <row r="120" spans="1:20" ht="15" customHeight="1">
      <c r="A120" s="24">
        <v>1</v>
      </c>
      <c r="B120" s="159" t="s">
        <v>248</v>
      </c>
      <c r="C120" s="160" t="s">
        <v>249</v>
      </c>
      <c r="D120" s="160" t="s">
        <v>232</v>
      </c>
      <c r="E120" s="160" t="s">
        <v>412</v>
      </c>
      <c r="F120" s="161" t="s">
        <v>413</v>
      </c>
      <c r="G120" s="25">
        <v>0</v>
      </c>
      <c r="H120" s="25">
        <v>0</v>
      </c>
      <c r="I120" s="25">
        <v>0</v>
      </c>
      <c r="J120" s="168">
        <v>96.33</v>
      </c>
      <c r="K120" s="200">
        <v>93</v>
      </c>
      <c r="L120" s="25">
        <v>93</v>
      </c>
      <c r="M120" s="25">
        <v>98</v>
      </c>
      <c r="N120" s="104">
        <f>((K120+L120+M120)-MIN(K120:M120))/2</f>
        <v>95.5</v>
      </c>
      <c r="O120" s="103">
        <f>J120+N120</f>
        <v>191.82999999999998</v>
      </c>
      <c r="P120" s="105">
        <f>O120</f>
        <v>191.82999999999998</v>
      </c>
      <c r="S120" s="21"/>
      <c r="T120" s="21"/>
    </row>
    <row r="121" spans="1:20" ht="15" customHeight="1">
      <c r="A121" s="26">
        <v>2</v>
      </c>
      <c r="B121" s="162" t="s">
        <v>409</v>
      </c>
      <c r="C121" s="163" t="s">
        <v>410</v>
      </c>
      <c r="D121" s="163" t="s">
        <v>228</v>
      </c>
      <c r="E121" s="163" t="s">
        <v>411</v>
      </c>
      <c r="F121" s="164" t="s">
        <v>135</v>
      </c>
      <c r="G121" s="28">
        <v>0</v>
      </c>
      <c r="H121" s="28">
        <v>0</v>
      </c>
      <c r="I121" s="28">
        <v>0</v>
      </c>
      <c r="J121" s="169">
        <v>92</v>
      </c>
      <c r="K121" s="204">
        <v>93</v>
      </c>
      <c r="L121" s="28">
        <v>100</v>
      </c>
      <c r="M121" s="28">
        <v>95</v>
      </c>
      <c r="N121" s="30">
        <f>((K121+L121+M121)-MIN(K121:M121))/2</f>
        <v>97.5</v>
      </c>
      <c r="O121" s="29">
        <f>J121+N121</f>
        <v>189.5</v>
      </c>
      <c r="P121" s="31">
        <f>O121</f>
        <v>189.5</v>
      </c>
      <c r="S121" s="21"/>
      <c r="T121" s="21"/>
    </row>
    <row r="122" spans="1:20" ht="15" customHeight="1">
      <c r="A122" s="26">
        <v>3</v>
      </c>
      <c r="B122" s="162" t="s">
        <v>414</v>
      </c>
      <c r="C122" s="163" t="s">
        <v>415</v>
      </c>
      <c r="D122" s="163" t="s">
        <v>206</v>
      </c>
      <c r="E122" s="163" t="s">
        <v>416</v>
      </c>
      <c r="F122" s="164" t="s">
        <v>45</v>
      </c>
      <c r="G122" s="28">
        <v>0</v>
      </c>
      <c r="H122" s="28">
        <v>0</v>
      </c>
      <c r="I122" s="28">
        <v>0</v>
      </c>
      <c r="J122" s="169">
        <v>93.67</v>
      </c>
      <c r="K122" s="28">
        <v>95</v>
      </c>
      <c r="L122" s="204">
        <v>94</v>
      </c>
      <c r="M122" s="28">
        <v>94</v>
      </c>
      <c r="N122" s="30">
        <f>((K122+L122+M122)-MIN(K122:M122))/2</f>
        <v>94.5</v>
      </c>
      <c r="O122" s="29">
        <f>J122+N122</f>
        <v>188.17000000000002</v>
      </c>
      <c r="P122" s="31">
        <f>O122</f>
        <v>188.17000000000002</v>
      </c>
      <c r="S122" s="21"/>
      <c r="T122" s="21"/>
    </row>
    <row r="123" spans="1:20" ht="15" customHeight="1">
      <c r="A123" s="26">
        <v>4</v>
      </c>
      <c r="B123" s="162" t="s">
        <v>219</v>
      </c>
      <c r="C123" s="163" t="s">
        <v>220</v>
      </c>
      <c r="D123" s="163" t="s">
        <v>221</v>
      </c>
      <c r="E123" s="163" t="s">
        <v>291</v>
      </c>
      <c r="F123" s="164" t="s">
        <v>420</v>
      </c>
      <c r="G123" s="28">
        <v>0</v>
      </c>
      <c r="H123" s="28">
        <v>0</v>
      </c>
      <c r="I123" s="28">
        <v>0</v>
      </c>
      <c r="J123" s="29">
        <f>AVERAGE(G123,H123,I123)</f>
        <v>0</v>
      </c>
      <c r="K123" s="204">
        <v>89</v>
      </c>
      <c r="L123" s="28">
        <v>94</v>
      </c>
      <c r="M123" s="28">
        <v>93</v>
      </c>
      <c r="N123" s="30">
        <f>((K123+L123+M123)-MIN(K123:M123))/2</f>
        <v>93.5</v>
      </c>
      <c r="O123" s="29">
        <f>J123+N123</f>
        <v>93.5</v>
      </c>
      <c r="P123" s="31">
        <f>O123</f>
        <v>93.5</v>
      </c>
      <c r="S123" s="21"/>
      <c r="T123" s="21"/>
    </row>
    <row r="124" spans="1:20" ht="15" customHeight="1" thickBot="1">
      <c r="A124" s="32">
        <v>5</v>
      </c>
      <c r="B124" s="165" t="s">
        <v>417</v>
      </c>
      <c r="C124" s="166" t="s">
        <v>418</v>
      </c>
      <c r="D124" s="166" t="s">
        <v>221</v>
      </c>
      <c r="E124" s="166" t="s">
        <v>419</v>
      </c>
      <c r="F124" s="167" t="s">
        <v>60</v>
      </c>
      <c r="G124" s="33">
        <v>0</v>
      </c>
      <c r="H124" s="33">
        <v>0</v>
      </c>
      <c r="I124" s="33">
        <v>0</v>
      </c>
      <c r="J124" s="34">
        <f>AVERAGE(G124,H124,I124)</f>
        <v>0</v>
      </c>
      <c r="K124" s="199">
        <v>78</v>
      </c>
      <c r="L124" s="33">
        <v>89</v>
      </c>
      <c r="M124" s="33">
        <v>83</v>
      </c>
      <c r="N124" s="35">
        <f>((K124+L124+M124)-MIN(K124:M124))/2</f>
        <v>86</v>
      </c>
      <c r="O124" s="34">
        <f>J124+N124</f>
        <v>86</v>
      </c>
      <c r="P124" s="36">
        <f>O124</f>
        <v>86</v>
      </c>
      <c r="S124" s="21"/>
      <c r="T124" s="21"/>
    </row>
    <row r="126" spans="1:12" ht="15">
      <c r="A126" s="418" t="s">
        <v>106</v>
      </c>
      <c r="B126" s="418"/>
      <c r="E126" s="20"/>
      <c r="F126" s="20"/>
      <c r="G126" s="20"/>
      <c r="H126" s="20"/>
      <c r="I126" s="20"/>
      <c r="J126" s="20"/>
      <c r="K126" s="20"/>
      <c r="L126" s="20"/>
    </row>
    <row r="127" spans="1:20" ht="13.5" thickBot="1">
      <c r="A127" s="418"/>
      <c r="B127" s="418"/>
      <c r="Q127" s="21"/>
      <c r="S127" s="21"/>
      <c r="T127" s="21"/>
    </row>
    <row r="128" spans="1:20" ht="12.75" customHeight="1" thickBot="1">
      <c r="A128" s="421" t="s">
        <v>30</v>
      </c>
      <c r="B128" s="420" t="s">
        <v>31</v>
      </c>
      <c r="C128" s="420" t="s">
        <v>9</v>
      </c>
      <c r="D128" s="420" t="s">
        <v>32</v>
      </c>
      <c r="E128" s="420" t="s">
        <v>33</v>
      </c>
      <c r="F128" s="420" t="s">
        <v>34</v>
      </c>
      <c r="G128" s="416" t="s">
        <v>35</v>
      </c>
      <c r="H128" s="416"/>
      <c r="I128" s="416"/>
      <c r="J128" s="407" t="s">
        <v>36</v>
      </c>
      <c r="K128" s="416" t="s">
        <v>37</v>
      </c>
      <c r="L128" s="416"/>
      <c r="M128" s="416"/>
      <c r="N128" s="407" t="s">
        <v>38</v>
      </c>
      <c r="O128" s="407" t="s">
        <v>39</v>
      </c>
      <c r="P128" s="408" t="s">
        <v>40</v>
      </c>
      <c r="S128" s="21"/>
      <c r="T128" s="21"/>
    </row>
    <row r="129" spans="1:20" ht="13.5" thickBot="1">
      <c r="A129" s="421"/>
      <c r="B129" s="420"/>
      <c r="C129" s="420"/>
      <c r="D129" s="420"/>
      <c r="E129" s="420"/>
      <c r="F129" s="420"/>
      <c r="G129" s="98" t="s">
        <v>41</v>
      </c>
      <c r="H129" s="98" t="s">
        <v>42</v>
      </c>
      <c r="I129" s="98" t="s">
        <v>43</v>
      </c>
      <c r="J129" s="419"/>
      <c r="K129" s="99" t="s">
        <v>41</v>
      </c>
      <c r="L129" s="98" t="s">
        <v>42</v>
      </c>
      <c r="M129" s="98" t="s">
        <v>43</v>
      </c>
      <c r="N129" s="419"/>
      <c r="O129" s="419"/>
      <c r="P129" s="417"/>
      <c r="S129" s="21"/>
      <c r="T129" s="21"/>
    </row>
    <row r="130" spans="1:20" ht="15" customHeight="1">
      <c r="A130" s="24">
        <v>1</v>
      </c>
      <c r="B130" s="170" t="s">
        <v>423</v>
      </c>
      <c r="C130" s="171" t="s">
        <v>424</v>
      </c>
      <c r="D130" s="171" t="s">
        <v>240</v>
      </c>
      <c r="E130" s="171" t="s">
        <v>425</v>
      </c>
      <c r="F130" s="172" t="s">
        <v>426</v>
      </c>
      <c r="G130" s="25">
        <v>0</v>
      </c>
      <c r="H130" s="25">
        <v>0</v>
      </c>
      <c r="I130" s="25">
        <v>0</v>
      </c>
      <c r="J130" s="179">
        <v>90.33</v>
      </c>
      <c r="K130" s="200">
        <v>95</v>
      </c>
      <c r="L130" s="25">
        <v>100</v>
      </c>
      <c r="M130" s="25">
        <v>100</v>
      </c>
      <c r="N130" s="104">
        <f>((K130+L130+M130)-MIN(K130:M130))/2</f>
        <v>100</v>
      </c>
      <c r="O130" s="103">
        <f>J130+N130</f>
        <v>190.32999999999998</v>
      </c>
      <c r="P130" s="105">
        <f>O130</f>
        <v>190.32999999999998</v>
      </c>
      <c r="S130" s="21"/>
      <c r="T130" s="21"/>
    </row>
    <row r="131" spans="1:20" ht="15" customHeight="1">
      <c r="A131" s="26">
        <v>2</v>
      </c>
      <c r="B131" s="173" t="s">
        <v>427</v>
      </c>
      <c r="C131" s="174" t="s">
        <v>428</v>
      </c>
      <c r="D131" s="174" t="s">
        <v>206</v>
      </c>
      <c r="E131" s="174" t="s">
        <v>425</v>
      </c>
      <c r="F131" s="175" t="s">
        <v>426</v>
      </c>
      <c r="G131" s="28">
        <v>0</v>
      </c>
      <c r="H131" s="28">
        <v>0</v>
      </c>
      <c r="I131" s="28">
        <v>0</v>
      </c>
      <c r="J131" s="180">
        <v>91.67</v>
      </c>
      <c r="K131" s="28">
        <v>95</v>
      </c>
      <c r="L131" s="28">
        <v>92</v>
      </c>
      <c r="M131" s="204">
        <v>89</v>
      </c>
      <c r="N131" s="30">
        <f>((K131+L131+M131)-MIN(K131:M131))/2</f>
        <v>93.5</v>
      </c>
      <c r="O131" s="29">
        <f>J131+N131</f>
        <v>185.17000000000002</v>
      </c>
      <c r="P131" s="31">
        <f>O131</f>
        <v>185.17000000000002</v>
      </c>
      <c r="S131" s="21"/>
      <c r="T131" s="21"/>
    </row>
    <row r="132" spans="1:20" ht="15" customHeight="1" thickBot="1">
      <c r="A132" s="32">
        <v>3</v>
      </c>
      <c r="B132" s="176" t="s">
        <v>429</v>
      </c>
      <c r="C132" s="177" t="s">
        <v>430</v>
      </c>
      <c r="D132" s="177" t="s">
        <v>44</v>
      </c>
      <c r="E132" s="177" t="s">
        <v>425</v>
      </c>
      <c r="F132" s="178" t="s">
        <v>426</v>
      </c>
      <c r="G132" s="33">
        <v>0</v>
      </c>
      <c r="H132" s="33">
        <v>0</v>
      </c>
      <c r="I132" s="33">
        <v>0</v>
      </c>
      <c r="J132" s="34">
        <v>90.33</v>
      </c>
      <c r="K132" s="33">
        <v>72</v>
      </c>
      <c r="L132" s="199">
        <v>0</v>
      </c>
      <c r="M132" s="33">
        <v>0</v>
      </c>
      <c r="N132" s="35">
        <f>((K132+L132+M132)-MIN(K132:M132))/2</f>
        <v>36</v>
      </c>
      <c r="O132" s="34">
        <f>J132+N132</f>
        <v>126.33</v>
      </c>
      <c r="P132" s="36">
        <f>O132</f>
        <v>126.33</v>
      </c>
      <c r="S132" s="21"/>
      <c r="T132" s="21"/>
    </row>
    <row r="134" spans="1:16" ht="15">
      <c r="A134" s="418" t="s">
        <v>54</v>
      </c>
      <c r="B134" s="418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23" ht="13.5" thickBot="1">
      <c r="A135" s="418"/>
      <c r="B135" s="418"/>
      <c r="V135" s="21"/>
      <c r="W135" s="21"/>
    </row>
    <row r="136" spans="1:23" ht="12.75" customHeight="1" thickBot="1">
      <c r="A136" s="413" t="s">
        <v>30</v>
      </c>
      <c r="B136" s="412" t="s">
        <v>31</v>
      </c>
      <c r="C136" s="412" t="s">
        <v>9</v>
      </c>
      <c r="D136" s="412" t="s">
        <v>32</v>
      </c>
      <c r="E136" s="412" t="s">
        <v>33</v>
      </c>
      <c r="F136" s="412" t="s">
        <v>34</v>
      </c>
      <c r="G136" s="416" t="s">
        <v>35</v>
      </c>
      <c r="H136" s="416"/>
      <c r="I136" s="416"/>
      <c r="J136" s="407" t="s">
        <v>36</v>
      </c>
      <c r="K136" s="415" t="s">
        <v>55</v>
      </c>
      <c r="L136" s="415"/>
      <c r="M136" s="415"/>
      <c r="N136" s="407" t="s">
        <v>56</v>
      </c>
      <c r="O136" s="416" t="s">
        <v>37</v>
      </c>
      <c r="P136" s="416"/>
      <c r="Q136" s="416"/>
      <c r="R136" s="407" t="s">
        <v>38</v>
      </c>
      <c r="S136" s="407" t="s">
        <v>57</v>
      </c>
      <c r="T136" s="407" t="s">
        <v>39</v>
      </c>
      <c r="U136" s="408" t="s">
        <v>40</v>
      </c>
      <c r="V136" s="21"/>
      <c r="W136" s="21"/>
    </row>
    <row r="137" spans="1:23" ht="13.5" thickBot="1">
      <c r="A137" s="413"/>
      <c r="B137" s="412"/>
      <c r="C137" s="412"/>
      <c r="D137" s="412"/>
      <c r="E137" s="412"/>
      <c r="F137" s="412"/>
      <c r="G137" s="22" t="s">
        <v>41</v>
      </c>
      <c r="H137" s="22" t="s">
        <v>42</v>
      </c>
      <c r="I137" s="22" t="s">
        <v>43</v>
      </c>
      <c r="J137" s="407"/>
      <c r="K137" s="22" t="s">
        <v>41</v>
      </c>
      <c r="L137" s="22" t="s">
        <v>42</v>
      </c>
      <c r="M137" s="22" t="s">
        <v>43</v>
      </c>
      <c r="N137" s="407"/>
      <c r="O137" s="23" t="s">
        <v>41</v>
      </c>
      <c r="P137" s="22" t="s">
        <v>42</v>
      </c>
      <c r="Q137" s="22" t="s">
        <v>43</v>
      </c>
      <c r="R137" s="407"/>
      <c r="S137" s="407"/>
      <c r="T137" s="407"/>
      <c r="U137" s="408"/>
      <c r="V137" s="21"/>
      <c r="W137" s="21"/>
    </row>
    <row r="138" spans="1:23" ht="15" customHeight="1">
      <c r="A138" s="24">
        <v>1</v>
      </c>
      <c r="B138" s="181" t="s">
        <v>431</v>
      </c>
      <c r="C138" s="182" t="s">
        <v>432</v>
      </c>
      <c r="D138" s="182" t="s">
        <v>297</v>
      </c>
      <c r="E138" s="182" t="s">
        <v>433</v>
      </c>
      <c r="F138" s="183" t="s">
        <v>134</v>
      </c>
      <c r="G138" s="25">
        <v>0</v>
      </c>
      <c r="H138" s="25">
        <v>0</v>
      </c>
      <c r="I138" s="25">
        <v>0</v>
      </c>
      <c r="J138" s="184">
        <v>83.66</v>
      </c>
      <c r="K138" s="185">
        <v>0</v>
      </c>
      <c r="L138" s="185">
        <v>0</v>
      </c>
      <c r="M138" s="185">
        <v>0</v>
      </c>
      <c r="N138" s="184">
        <v>90.33</v>
      </c>
      <c r="O138" s="200">
        <v>95</v>
      </c>
      <c r="P138" s="25">
        <v>98</v>
      </c>
      <c r="Q138" s="25">
        <v>94</v>
      </c>
      <c r="R138" s="37">
        <f>((O138+P138+Q138)-MIN(O138:Q138))</f>
        <v>193</v>
      </c>
      <c r="S138" s="103">
        <f>J138+N138</f>
        <v>173.99</v>
      </c>
      <c r="T138" s="103">
        <f>R138+S138</f>
        <v>366.99</v>
      </c>
      <c r="U138" s="105">
        <f>T138</f>
        <v>366.99</v>
      </c>
      <c r="V138" s="21"/>
      <c r="W138" s="21"/>
    </row>
    <row r="139" spans="1:23" ht="15" customHeight="1">
      <c r="A139" s="26">
        <v>2</v>
      </c>
      <c r="B139" s="186" t="s">
        <v>58</v>
      </c>
      <c r="C139" s="187" t="s">
        <v>436</v>
      </c>
      <c r="D139" s="187" t="s">
        <v>44</v>
      </c>
      <c r="E139" s="187" t="s">
        <v>437</v>
      </c>
      <c r="F139" s="188" t="s">
        <v>438</v>
      </c>
      <c r="G139" s="28">
        <v>0</v>
      </c>
      <c r="H139" s="28">
        <v>0</v>
      </c>
      <c r="I139" s="28">
        <v>0</v>
      </c>
      <c r="J139" s="189">
        <v>97</v>
      </c>
      <c r="K139" s="46">
        <v>0</v>
      </c>
      <c r="L139" s="46">
        <v>0</v>
      </c>
      <c r="M139" s="46">
        <v>0</v>
      </c>
      <c r="N139" s="189">
        <v>98.66</v>
      </c>
      <c r="O139" s="28">
        <v>79</v>
      </c>
      <c r="P139" s="28">
        <v>83</v>
      </c>
      <c r="Q139" s="204">
        <v>0</v>
      </c>
      <c r="R139" s="47">
        <f>((O139+P139+Q139)-MIN(O139:Q139))</f>
        <v>162</v>
      </c>
      <c r="S139" s="29">
        <f>J139+N139</f>
        <v>195.66</v>
      </c>
      <c r="T139" s="29">
        <f>R139+S139</f>
        <v>357.65999999999997</v>
      </c>
      <c r="U139" s="31">
        <f>T139</f>
        <v>357.65999999999997</v>
      </c>
      <c r="V139" s="21"/>
      <c r="W139" s="21"/>
    </row>
    <row r="140" spans="1:23" ht="15" customHeight="1">
      <c r="A140" s="26">
        <v>3</v>
      </c>
      <c r="B140" s="186" t="s">
        <v>141</v>
      </c>
      <c r="C140" s="187" t="s">
        <v>434</v>
      </c>
      <c r="D140" s="187" t="s">
        <v>44</v>
      </c>
      <c r="E140" s="187" t="s">
        <v>435</v>
      </c>
      <c r="F140" s="188" t="s">
        <v>132</v>
      </c>
      <c r="G140" s="28">
        <v>0</v>
      </c>
      <c r="H140" s="28">
        <v>0</v>
      </c>
      <c r="I140" s="28">
        <v>0</v>
      </c>
      <c r="J140" s="189">
        <v>89.66</v>
      </c>
      <c r="K140" s="46">
        <v>0</v>
      </c>
      <c r="L140" s="46">
        <v>0</v>
      </c>
      <c r="M140" s="46">
        <v>0</v>
      </c>
      <c r="N140" s="189">
        <v>80.33</v>
      </c>
      <c r="O140" s="28">
        <v>94</v>
      </c>
      <c r="P140" s="204">
        <v>83</v>
      </c>
      <c r="Q140" s="28">
        <v>83</v>
      </c>
      <c r="R140" s="47">
        <f>((O140+P140+Q140)-MIN(O140:Q140))</f>
        <v>177</v>
      </c>
      <c r="S140" s="29">
        <f>J140+N140</f>
        <v>169.99</v>
      </c>
      <c r="T140" s="29">
        <f>R140+S140</f>
        <v>346.99</v>
      </c>
      <c r="U140" s="31">
        <f>T140</f>
        <v>346.99</v>
      </c>
      <c r="V140" s="21"/>
      <c r="W140" s="21"/>
    </row>
    <row r="141" spans="1:23" ht="15" customHeight="1" thickBot="1">
      <c r="A141" s="32">
        <v>4</v>
      </c>
      <c r="B141" s="190" t="s">
        <v>212</v>
      </c>
      <c r="C141" s="191" t="s">
        <v>213</v>
      </c>
      <c r="D141" s="191" t="s">
        <v>206</v>
      </c>
      <c r="E141" s="191" t="s">
        <v>439</v>
      </c>
      <c r="F141" s="192" t="s">
        <v>135</v>
      </c>
      <c r="G141" s="33">
        <v>0</v>
      </c>
      <c r="H141" s="33">
        <v>0</v>
      </c>
      <c r="I141" s="33">
        <v>0</v>
      </c>
      <c r="J141" s="34">
        <f>AVERAGE(G141,H141,I141)</f>
        <v>0</v>
      </c>
      <c r="K141" s="49">
        <v>0</v>
      </c>
      <c r="L141" s="49">
        <v>0</v>
      </c>
      <c r="M141" s="49">
        <v>0</v>
      </c>
      <c r="N141" s="34">
        <f>AVERAGE(K141,L141,M141)</f>
        <v>0</v>
      </c>
      <c r="O141" s="33">
        <v>84</v>
      </c>
      <c r="P141" s="33">
        <v>87</v>
      </c>
      <c r="Q141" s="199">
        <v>0</v>
      </c>
      <c r="R141" s="67">
        <f>((O141+P141+Q141)-MIN(O141:Q141))</f>
        <v>171</v>
      </c>
      <c r="S141" s="34">
        <f>J141+N141</f>
        <v>0</v>
      </c>
      <c r="T141" s="34">
        <f>R141+S141</f>
        <v>171</v>
      </c>
      <c r="U141" s="36">
        <f>T141</f>
        <v>171</v>
      </c>
      <c r="V141" s="21"/>
      <c r="W141" s="21"/>
    </row>
    <row r="143" spans="1:24" ht="15">
      <c r="A143" s="414" t="s">
        <v>61</v>
      </c>
      <c r="B143" s="41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9" ht="13.5" thickBot="1">
      <c r="A144" s="414"/>
      <c r="B144" s="414"/>
      <c r="AB144" s="21"/>
      <c r="AC144" s="21"/>
    </row>
    <row r="145" spans="1:29" ht="12.75" customHeight="1" thickBot="1">
      <c r="A145" s="413" t="s">
        <v>30</v>
      </c>
      <c r="B145" s="412" t="s">
        <v>31</v>
      </c>
      <c r="C145" s="412" t="s">
        <v>9</v>
      </c>
      <c r="D145" s="412" t="s">
        <v>32</v>
      </c>
      <c r="E145" s="412" t="s">
        <v>33</v>
      </c>
      <c r="F145" s="412" t="s">
        <v>34</v>
      </c>
      <c r="G145" s="43" t="s">
        <v>62</v>
      </c>
      <c r="H145" s="43" t="s">
        <v>63</v>
      </c>
      <c r="I145" s="50" t="s">
        <v>64</v>
      </c>
      <c r="J145" s="407" t="s">
        <v>65</v>
      </c>
      <c r="K145" s="407" t="s">
        <v>66</v>
      </c>
      <c r="L145" s="409" t="s">
        <v>35</v>
      </c>
      <c r="M145" s="409"/>
      <c r="N145" s="409"/>
      <c r="O145" s="407" t="s">
        <v>36</v>
      </c>
      <c r="P145" s="407" t="s">
        <v>67</v>
      </c>
      <c r="Q145" s="410" t="s">
        <v>68</v>
      </c>
      <c r="R145" s="410"/>
      <c r="S145" s="411"/>
      <c r="T145" s="405" t="s">
        <v>69</v>
      </c>
      <c r="U145" s="406"/>
      <c r="V145" s="406"/>
      <c r="W145" s="406"/>
      <c r="X145" s="406"/>
      <c r="Y145" s="406"/>
      <c r="Z145" s="407" t="s">
        <v>70</v>
      </c>
      <c r="AA145" s="408" t="s">
        <v>40</v>
      </c>
      <c r="AB145" s="21"/>
      <c r="AC145" s="21"/>
    </row>
    <row r="146" spans="1:29" ht="15" thickBot="1">
      <c r="A146" s="413"/>
      <c r="B146" s="412"/>
      <c r="C146" s="412"/>
      <c r="D146" s="412"/>
      <c r="E146" s="412"/>
      <c r="F146" s="412"/>
      <c r="G146" s="51" t="s">
        <v>71</v>
      </c>
      <c r="H146" s="51" t="s">
        <v>72</v>
      </c>
      <c r="I146" s="51" t="s">
        <v>73</v>
      </c>
      <c r="J146" s="407"/>
      <c r="K146" s="407"/>
      <c r="L146" s="22" t="s">
        <v>41</v>
      </c>
      <c r="M146" s="22" t="s">
        <v>42</v>
      </c>
      <c r="N146" s="22" t="s">
        <v>43</v>
      </c>
      <c r="O146" s="407"/>
      <c r="P146" s="407"/>
      <c r="Q146" s="52" t="s">
        <v>74</v>
      </c>
      <c r="R146" s="52" t="s">
        <v>75</v>
      </c>
      <c r="S146" s="250" t="s">
        <v>76</v>
      </c>
      <c r="T146" s="252" t="s">
        <v>41</v>
      </c>
      <c r="U146" s="23" t="s">
        <v>77</v>
      </c>
      <c r="V146" s="22" t="s">
        <v>42</v>
      </c>
      <c r="W146" s="22" t="s">
        <v>77</v>
      </c>
      <c r="X146" s="22" t="s">
        <v>43</v>
      </c>
      <c r="Y146" s="22" t="s">
        <v>77</v>
      </c>
      <c r="Z146" s="407"/>
      <c r="AA146" s="408"/>
      <c r="AB146" s="21"/>
      <c r="AC146" s="21"/>
    </row>
    <row r="147" spans="1:29" ht="15" customHeight="1">
      <c r="A147" s="226">
        <v>1</v>
      </c>
      <c r="B147" s="60" t="s">
        <v>58</v>
      </c>
      <c r="C147" s="240" t="s">
        <v>436</v>
      </c>
      <c r="D147" s="229" t="s">
        <v>118</v>
      </c>
      <c r="E147" s="60" t="s">
        <v>78</v>
      </c>
      <c r="F147" s="241" t="s">
        <v>79</v>
      </c>
      <c r="G147" s="207">
        <v>920</v>
      </c>
      <c r="H147" s="208">
        <v>0.789</v>
      </c>
      <c r="I147" s="209">
        <v>8.8</v>
      </c>
      <c r="J147" s="210">
        <f>G147*SQRT(H147)/(456*POWER(I147,1/3))</f>
        <v>0.8680283886538943</v>
      </c>
      <c r="K147" s="210">
        <f>IF(J147&gt;1,J147/J147^(2*LOG10(J147)),J147*J147^(2*LOG10(J147)))</f>
        <v>0.8832630946285376</v>
      </c>
      <c r="L147" s="211">
        <v>0</v>
      </c>
      <c r="M147" s="211">
        <v>0</v>
      </c>
      <c r="N147" s="211">
        <v>0</v>
      </c>
      <c r="O147" s="212">
        <v>94</v>
      </c>
      <c r="P147" s="210">
        <f>K147-(O147/200)</f>
        <v>0.4132630946285376</v>
      </c>
      <c r="Q147" s="213">
        <v>1820</v>
      </c>
      <c r="R147" s="213">
        <v>2316</v>
      </c>
      <c r="S147" s="251">
        <v>1786</v>
      </c>
      <c r="T147" s="253">
        <f>P147*Q147</f>
        <v>752.1388322239385</v>
      </c>
      <c r="U147" s="247">
        <v>1</v>
      </c>
      <c r="V147" s="215">
        <f>P147*R147</f>
        <v>957.1173271596931</v>
      </c>
      <c r="W147" s="214">
        <v>1</v>
      </c>
      <c r="X147" s="215">
        <f>P147*S147</f>
        <v>738.0878870065682</v>
      </c>
      <c r="Y147" s="214">
        <v>1</v>
      </c>
      <c r="Z147" s="216">
        <f>U147+W147+Y147-(MAX(U147,W147,Y147))</f>
        <v>2</v>
      </c>
      <c r="AA147" s="217">
        <f>Z147</f>
        <v>2</v>
      </c>
      <c r="AB147" s="21"/>
      <c r="AC147" s="21"/>
    </row>
    <row r="148" spans="1:29" ht="15" customHeight="1">
      <c r="A148" s="227">
        <v>2</v>
      </c>
      <c r="B148" s="61" t="s">
        <v>111</v>
      </c>
      <c r="C148" s="230" t="s">
        <v>119</v>
      </c>
      <c r="D148" s="231" t="s">
        <v>120</v>
      </c>
      <c r="E148" s="231" t="s">
        <v>121</v>
      </c>
      <c r="F148" s="85" t="s">
        <v>134</v>
      </c>
      <c r="G148" s="68">
        <v>1050</v>
      </c>
      <c r="H148" s="69">
        <v>0.525</v>
      </c>
      <c r="I148" s="70">
        <v>10</v>
      </c>
      <c r="J148" s="53">
        <f>G148*SQRT(H148)/(456*POWER(I148,1/3))</f>
        <v>0.7744096832590813</v>
      </c>
      <c r="K148" s="53">
        <f>IF(J148&gt;1,J148/J148^(2*LOG10(J148)),J148*J148^(2*LOG10(J148)))</f>
        <v>0.8196449217585309</v>
      </c>
      <c r="L148" s="48">
        <v>0</v>
      </c>
      <c r="M148" s="48">
        <v>0</v>
      </c>
      <c r="N148" s="48">
        <v>0</v>
      </c>
      <c r="O148" s="54">
        <v>82</v>
      </c>
      <c r="P148" s="53">
        <f>K148-(O148/200)</f>
        <v>0.4096449217585309</v>
      </c>
      <c r="Q148" s="62">
        <v>2084</v>
      </c>
      <c r="R148" s="62">
        <v>2589</v>
      </c>
      <c r="S148" s="71">
        <v>1900</v>
      </c>
      <c r="T148" s="55">
        <f>P148*Q148</f>
        <v>853.7000169447784</v>
      </c>
      <c r="U148" s="248">
        <v>2</v>
      </c>
      <c r="V148" s="57">
        <f>P148*R148</f>
        <v>1060.5707024328365</v>
      </c>
      <c r="W148" s="56">
        <v>3</v>
      </c>
      <c r="X148" s="57">
        <f>P148*S148</f>
        <v>778.3253513412087</v>
      </c>
      <c r="Y148" s="56">
        <v>2</v>
      </c>
      <c r="Z148" s="58">
        <f>U148+W148+Y148-(MAX(U148,W148,Y148))</f>
        <v>4</v>
      </c>
      <c r="AA148" s="59">
        <f>Z148</f>
        <v>4</v>
      </c>
      <c r="AB148" s="21"/>
      <c r="AC148" s="21"/>
    </row>
    <row r="149" spans="1:29" ht="15" customHeight="1">
      <c r="A149" s="227">
        <v>3</v>
      </c>
      <c r="B149" s="61" t="s">
        <v>115</v>
      </c>
      <c r="C149" s="223" t="s">
        <v>129</v>
      </c>
      <c r="D149" s="221" t="s">
        <v>120</v>
      </c>
      <c r="E149" s="219" t="s">
        <v>130</v>
      </c>
      <c r="F149" s="86" t="s">
        <v>133</v>
      </c>
      <c r="G149" s="68">
        <v>970</v>
      </c>
      <c r="H149" s="69">
        <v>0.352</v>
      </c>
      <c r="I149" s="70">
        <v>7</v>
      </c>
      <c r="J149" s="53">
        <f>G149*SQRT(H149)/(456*POWER(I149,1/3))</f>
        <v>0.6597492066761428</v>
      </c>
      <c r="K149" s="53">
        <f>IF(J149&gt;1,J149/J149^(2*LOG10(J149)),J149*J149^(2*LOG10(J149)))</f>
        <v>0.7667024606065935</v>
      </c>
      <c r="L149" s="48">
        <v>0</v>
      </c>
      <c r="M149" s="48">
        <v>0</v>
      </c>
      <c r="N149" s="48">
        <v>0</v>
      </c>
      <c r="O149" s="54">
        <v>79.67</v>
      </c>
      <c r="P149" s="53">
        <f>K149-(O149/200)</f>
        <v>0.36835246060659355</v>
      </c>
      <c r="Q149" s="62">
        <v>2453</v>
      </c>
      <c r="R149" s="62">
        <v>2840</v>
      </c>
      <c r="S149" s="71">
        <v>2121</v>
      </c>
      <c r="T149" s="55">
        <f>P149*Q149</f>
        <v>903.568585867974</v>
      </c>
      <c r="U149" s="248">
        <v>3</v>
      </c>
      <c r="V149" s="57">
        <f>P149*R149</f>
        <v>1046.1209881227257</v>
      </c>
      <c r="W149" s="56">
        <v>2</v>
      </c>
      <c r="X149" s="57">
        <f>P149*S149</f>
        <v>781.2755689465849</v>
      </c>
      <c r="Y149" s="56">
        <v>3</v>
      </c>
      <c r="Z149" s="58">
        <f>U149+W149+Y149-(MAX(U149,W149,Y149))</f>
        <v>5</v>
      </c>
      <c r="AA149" s="59">
        <f>Z149</f>
        <v>5</v>
      </c>
      <c r="AB149" s="21"/>
      <c r="AC149" s="21"/>
    </row>
    <row r="150" spans="1:29" ht="15" customHeight="1">
      <c r="A150" s="227">
        <v>4</v>
      </c>
      <c r="B150" s="61" t="s">
        <v>113</v>
      </c>
      <c r="C150" s="220" t="s">
        <v>124</v>
      </c>
      <c r="D150" s="221" t="s">
        <v>125</v>
      </c>
      <c r="E150" s="222" t="s">
        <v>126</v>
      </c>
      <c r="F150" s="86"/>
      <c r="G150" s="68">
        <v>865</v>
      </c>
      <c r="H150" s="69">
        <v>0.3</v>
      </c>
      <c r="I150" s="70">
        <v>3</v>
      </c>
      <c r="J150" s="53">
        <f>G150*SQRT(H150)/(456*POWER(I150,1/3))</f>
        <v>0.7203963005481376</v>
      </c>
      <c r="K150" s="53">
        <f>IF(J150&gt;1,J150/J150^(2*LOG10(J150)),J150*J150^(2*LOG10(J150)))</f>
        <v>0.7909394617352647</v>
      </c>
      <c r="L150" s="48">
        <v>0</v>
      </c>
      <c r="M150" s="48">
        <v>0</v>
      </c>
      <c r="N150" s="48">
        <v>0</v>
      </c>
      <c r="O150" s="54">
        <v>80</v>
      </c>
      <c r="P150" s="53">
        <f>K150-(O150/200)</f>
        <v>0.3909394617352647</v>
      </c>
      <c r="Q150" s="62">
        <v>3398</v>
      </c>
      <c r="R150" s="62">
        <v>2880</v>
      </c>
      <c r="S150" s="71">
        <v>2321</v>
      </c>
      <c r="T150" s="55">
        <f>P150*Q150</f>
        <v>1328.4122909764296</v>
      </c>
      <c r="U150" s="248">
        <v>4</v>
      </c>
      <c r="V150" s="57">
        <f>P150*R150</f>
        <v>1125.9056497975623</v>
      </c>
      <c r="W150" s="56">
        <v>4</v>
      </c>
      <c r="X150" s="57">
        <f>P150*S150</f>
        <v>907.3704906875495</v>
      </c>
      <c r="Y150" s="56">
        <v>4</v>
      </c>
      <c r="Z150" s="58">
        <f>U150+W150+Y150-(MAX(U150,W150,Y150))</f>
        <v>8</v>
      </c>
      <c r="AA150" s="59">
        <f>Z150</f>
        <v>8</v>
      </c>
      <c r="AB150" s="21"/>
      <c r="AC150" s="21"/>
    </row>
    <row r="151" spans="1:29" ht="15" customHeight="1" thickBot="1">
      <c r="A151" s="228">
        <v>5</v>
      </c>
      <c r="B151" s="63" t="s">
        <v>112</v>
      </c>
      <c r="C151" s="239" t="s">
        <v>122</v>
      </c>
      <c r="D151" s="233" t="s">
        <v>118</v>
      </c>
      <c r="E151" s="225" t="s">
        <v>123</v>
      </c>
      <c r="F151" s="87" t="s">
        <v>132</v>
      </c>
      <c r="G151" s="72">
        <v>620</v>
      </c>
      <c r="H151" s="73">
        <v>0.237</v>
      </c>
      <c r="I151" s="74">
        <v>3.8</v>
      </c>
      <c r="J151" s="75">
        <f>G151*SQRT(H151)/(456*POWER(I151,1/3))</f>
        <v>0.42416987475707313</v>
      </c>
      <c r="K151" s="75">
        <f>IF(J151&gt;1,J151/J151^(2*LOG10(J151)),J151*J151^(2*LOG10(J151)))</f>
        <v>0.8035131541385645</v>
      </c>
      <c r="L151" s="76">
        <v>0</v>
      </c>
      <c r="M151" s="76">
        <v>0</v>
      </c>
      <c r="N151" s="76">
        <v>0</v>
      </c>
      <c r="O151" s="77">
        <v>84</v>
      </c>
      <c r="P151" s="75">
        <f>K151-(O151/200)</f>
        <v>0.3835131541385645</v>
      </c>
      <c r="Q151" s="78">
        <v>3666</v>
      </c>
      <c r="R151" s="78">
        <v>3686</v>
      </c>
      <c r="S151" s="79">
        <v>3626</v>
      </c>
      <c r="T151" s="80">
        <f>P151*Q151</f>
        <v>1405.9592230719775</v>
      </c>
      <c r="U151" s="249">
        <v>5</v>
      </c>
      <c r="V151" s="82">
        <f>P151*R151</f>
        <v>1413.6294861547487</v>
      </c>
      <c r="W151" s="81">
        <v>5</v>
      </c>
      <c r="X151" s="82">
        <f>P151*S151</f>
        <v>1390.618696906435</v>
      </c>
      <c r="Y151" s="81">
        <v>5</v>
      </c>
      <c r="Z151" s="83">
        <f>U151+W151+Y151-(MAX(U151,W151,Y151))</f>
        <v>10</v>
      </c>
      <c r="AA151" s="84">
        <f>Z151</f>
        <v>10</v>
      </c>
      <c r="AB151" s="21"/>
      <c r="AC151" s="21"/>
    </row>
    <row r="153" spans="1:24" ht="15">
      <c r="A153" s="414" t="s">
        <v>105</v>
      </c>
      <c r="B153" s="414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9" ht="13.5" thickBot="1">
      <c r="A154" s="414"/>
      <c r="B154" s="414"/>
      <c r="AB154" s="21"/>
      <c r="AC154" s="21"/>
    </row>
    <row r="155" spans="1:29" ht="12.75" customHeight="1" thickBot="1">
      <c r="A155" s="413" t="s">
        <v>30</v>
      </c>
      <c r="B155" s="412" t="s">
        <v>31</v>
      </c>
      <c r="C155" s="412" t="s">
        <v>9</v>
      </c>
      <c r="D155" s="412" t="s">
        <v>32</v>
      </c>
      <c r="E155" s="412" t="s">
        <v>33</v>
      </c>
      <c r="F155" s="412" t="s">
        <v>34</v>
      </c>
      <c r="G155" s="43" t="s">
        <v>62</v>
      </c>
      <c r="H155" s="43" t="s">
        <v>63</v>
      </c>
      <c r="I155" s="50" t="s">
        <v>64</v>
      </c>
      <c r="J155" s="407" t="s">
        <v>65</v>
      </c>
      <c r="K155" s="407" t="s">
        <v>66</v>
      </c>
      <c r="L155" s="409" t="s">
        <v>35</v>
      </c>
      <c r="M155" s="409"/>
      <c r="N155" s="409"/>
      <c r="O155" s="407" t="s">
        <v>36</v>
      </c>
      <c r="P155" s="407" t="s">
        <v>67</v>
      </c>
      <c r="Q155" s="410" t="s">
        <v>68</v>
      </c>
      <c r="R155" s="410"/>
      <c r="S155" s="411"/>
      <c r="T155" s="405" t="s">
        <v>69</v>
      </c>
      <c r="U155" s="406"/>
      <c r="V155" s="406"/>
      <c r="W155" s="406"/>
      <c r="X155" s="406"/>
      <c r="Y155" s="406"/>
      <c r="Z155" s="407" t="s">
        <v>70</v>
      </c>
      <c r="AA155" s="408" t="s">
        <v>40</v>
      </c>
      <c r="AB155" s="21"/>
      <c r="AC155" s="21"/>
    </row>
    <row r="156" spans="1:29" ht="15" thickBot="1">
      <c r="A156" s="413"/>
      <c r="B156" s="412"/>
      <c r="C156" s="412"/>
      <c r="D156" s="412"/>
      <c r="E156" s="412"/>
      <c r="F156" s="412"/>
      <c r="G156" s="51" t="s">
        <v>71</v>
      </c>
      <c r="H156" s="51" t="s">
        <v>72</v>
      </c>
      <c r="I156" s="51" t="s">
        <v>73</v>
      </c>
      <c r="J156" s="407"/>
      <c r="K156" s="407"/>
      <c r="L156" s="22" t="s">
        <v>41</v>
      </c>
      <c r="M156" s="22" t="s">
        <v>42</v>
      </c>
      <c r="N156" s="22" t="s">
        <v>43</v>
      </c>
      <c r="O156" s="407"/>
      <c r="P156" s="407"/>
      <c r="Q156" s="52" t="s">
        <v>74</v>
      </c>
      <c r="R156" s="52" t="s">
        <v>75</v>
      </c>
      <c r="S156" s="250" t="s">
        <v>76</v>
      </c>
      <c r="T156" s="252" t="s">
        <v>41</v>
      </c>
      <c r="U156" s="23" t="s">
        <v>77</v>
      </c>
      <c r="V156" s="22" t="s">
        <v>42</v>
      </c>
      <c r="W156" s="22" t="s">
        <v>77</v>
      </c>
      <c r="X156" s="22" t="s">
        <v>43</v>
      </c>
      <c r="Y156" s="22" t="s">
        <v>77</v>
      </c>
      <c r="Z156" s="407"/>
      <c r="AA156" s="408"/>
      <c r="AB156" s="21"/>
      <c r="AC156" s="21"/>
    </row>
    <row r="157" spans="1:29" ht="15" customHeight="1">
      <c r="A157" s="226">
        <v>1</v>
      </c>
      <c r="B157" s="60" t="s">
        <v>141</v>
      </c>
      <c r="C157" s="243" t="s">
        <v>146</v>
      </c>
      <c r="D157" s="245" t="s">
        <v>118</v>
      </c>
      <c r="E157" s="205" t="s">
        <v>145</v>
      </c>
      <c r="F157" s="206" t="s">
        <v>136</v>
      </c>
      <c r="G157" s="207">
        <v>860</v>
      </c>
      <c r="H157" s="208">
        <v>0.708</v>
      </c>
      <c r="I157" s="209">
        <v>11.7</v>
      </c>
      <c r="J157" s="210">
        <f aca="true" t="shared" si="11" ref="J157:J162">G157*SQRT(H157)/(456*POWER(I157,1/3))</f>
        <v>0.6990178782506293</v>
      </c>
      <c r="K157" s="210">
        <f aca="true" t="shared" si="12" ref="K157:K162">IF(J157&gt;1,J157/J157^(2*LOG10(J157)),J157*J157^(2*LOG10(J157)))</f>
        <v>0.7813688099912725</v>
      </c>
      <c r="L157" s="211">
        <v>0</v>
      </c>
      <c r="M157" s="211">
        <v>0</v>
      </c>
      <c r="N157" s="211">
        <v>0</v>
      </c>
      <c r="O157" s="212">
        <v>92.67</v>
      </c>
      <c r="P157" s="210">
        <f aca="true" t="shared" si="13" ref="P157:P162">K157-(O157/200)</f>
        <v>0.31801880999127247</v>
      </c>
      <c r="Q157" s="213">
        <v>3071</v>
      </c>
      <c r="R157" s="213">
        <v>2708</v>
      </c>
      <c r="S157" s="251">
        <v>2390</v>
      </c>
      <c r="T157" s="253">
        <f aca="true" t="shared" si="14" ref="T157:T162">P157*Q157</f>
        <v>976.6357654831977</v>
      </c>
      <c r="U157" s="247">
        <v>1</v>
      </c>
      <c r="V157" s="215">
        <f aca="true" t="shared" si="15" ref="V157:V162">P157*R157</f>
        <v>861.1949374563659</v>
      </c>
      <c r="W157" s="214">
        <v>1</v>
      </c>
      <c r="X157" s="215">
        <f aca="true" t="shared" si="16" ref="X157:X162">P157*S157</f>
        <v>760.0649558791412</v>
      </c>
      <c r="Y157" s="214">
        <v>1</v>
      </c>
      <c r="Z157" s="216">
        <f aca="true" t="shared" si="17" ref="Z157:Z162">U157+W157+Y157-(MAX(U157,W157,Y157))</f>
        <v>2</v>
      </c>
      <c r="AA157" s="217">
        <f aca="true" t="shared" si="18" ref="AA157:AA162">Z157</f>
        <v>2</v>
      </c>
      <c r="AB157" s="21"/>
      <c r="AC157" s="21"/>
    </row>
    <row r="158" spans="1:29" ht="15" customHeight="1">
      <c r="A158" s="227">
        <v>2</v>
      </c>
      <c r="B158" s="61" t="s">
        <v>140</v>
      </c>
      <c r="C158" s="230" t="s">
        <v>143</v>
      </c>
      <c r="D158" s="231" t="s">
        <v>144</v>
      </c>
      <c r="E158" s="231" t="s">
        <v>145</v>
      </c>
      <c r="F158" s="85" t="s">
        <v>136</v>
      </c>
      <c r="G158" s="68">
        <v>860</v>
      </c>
      <c r="H158" s="69">
        <v>0.708</v>
      </c>
      <c r="I158" s="70">
        <v>14</v>
      </c>
      <c r="J158" s="53">
        <f t="shared" si="11"/>
        <v>0.6584268897168936</v>
      </c>
      <c r="K158" s="53">
        <f t="shared" si="12"/>
        <v>0.7662783779247656</v>
      </c>
      <c r="L158" s="48">
        <v>0</v>
      </c>
      <c r="M158" s="48">
        <v>0</v>
      </c>
      <c r="N158" s="48">
        <v>0</v>
      </c>
      <c r="O158" s="54">
        <v>92.67</v>
      </c>
      <c r="P158" s="53">
        <f t="shared" si="13"/>
        <v>0.3029283779247656</v>
      </c>
      <c r="Q158" s="62">
        <v>3415</v>
      </c>
      <c r="R158" s="62">
        <v>3186</v>
      </c>
      <c r="S158" s="71">
        <v>3410</v>
      </c>
      <c r="T158" s="55">
        <f t="shared" si="14"/>
        <v>1034.5004106130746</v>
      </c>
      <c r="U158" s="56">
        <v>2</v>
      </c>
      <c r="V158" s="57">
        <f t="shared" si="15"/>
        <v>965.1298120683033</v>
      </c>
      <c r="W158" s="56">
        <v>2</v>
      </c>
      <c r="X158" s="57">
        <f t="shared" si="16"/>
        <v>1032.9857687234507</v>
      </c>
      <c r="Y158" s="248">
        <v>3</v>
      </c>
      <c r="Z158" s="58">
        <f t="shared" si="17"/>
        <v>4</v>
      </c>
      <c r="AA158" s="59">
        <f t="shared" si="18"/>
        <v>4</v>
      </c>
      <c r="AB158" s="21"/>
      <c r="AC158" s="21"/>
    </row>
    <row r="159" spans="1:29" ht="15" customHeight="1">
      <c r="A159" s="227">
        <v>3</v>
      </c>
      <c r="B159" s="61" t="s">
        <v>114</v>
      </c>
      <c r="C159" s="27" t="s">
        <v>127</v>
      </c>
      <c r="D159" s="218" t="s">
        <v>128</v>
      </c>
      <c r="E159" s="232" t="s">
        <v>147</v>
      </c>
      <c r="F159" s="85" t="s">
        <v>132</v>
      </c>
      <c r="G159" s="68">
        <v>1100</v>
      </c>
      <c r="H159" s="69">
        <v>0.855</v>
      </c>
      <c r="I159" s="70">
        <v>16.63</v>
      </c>
      <c r="J159" s="53">
        <f t="shared" si="11"/>
        <v>0.8738699729009216</v>
      </c>
      <c r="K159" s="53">
        <f t="shared" si="12"/>
        <v>0.887776750451943</v>
      </c>
      <c r="L159" s="48">
        <v>0</v>
      </c>
      <c r="M159" s="48">
        <v>0</v>
      </c>
      <c r="N159" s="48">
        <v>0</v>
      </c>
      <c r="O159" s="54">
        <v>88.33</v>
      </c>
      <c r="P159" s="53">
        <f t="shared" si="13"/>
        <v>0.44612675045194305</v>
      </c>
      <c r="Q159" s="62">
        <v>2623</v>
      </c>
      <c r="R159" s="62">
        <v>2202</v>
      </c>
      <c r="S159" s="71">
        <v>1704</v>
      </c>
      <c r="T159" s="55">
        <f t="shared" si="14"/>
        <v>1170.1904664354465</v>
      </c>
      <c r="U159" s="248">
        <v>3</v>
      </c>
      <c r="V159" s="48">
        <f t="shared" si="15"/>
        <v>982.3711044951787</v>
      </c>
      <c r="W159" s="56">
        <v>3</v>
      </c>
      <c r="X159" s="48">
        <f t="shared" si="16"/>
        <v>760.199982770111</v>
      </c>
      <c r="Y159" s="56">
        <v>1</v>
      </c>
      <c r="Z159" s="56">
        <f t="shared" si="17"/>
        <v>4</v>
      </c>
      <c r="AA159" s="235">
        <f t="shared" si="18"/>
        <v>4</v>
      </c>
      <c r="AB159" s="21"/>
      <c r="AC159" s="21"/>
    </row>
    <row r="160" spans="1:29" s="237" customFormat="1" ht="15" customHeight="1">
      <c r="A160" s="227">
        <v>4</v>
      </c>
      <c r="B160" s="61" t="s">
        <v>137</v>
      </c>
      <c r="C160" s="230" t="s">
        <v>138</v>
      </c>
      <c r="D160" s="218" t="s">
        <v>128</v>
      </c>
      <c r="E160" s="231" t="s">
        <v>139</v>
      </c>
      <c r="F160" s="85" t="s">
        <v>136</v>
      </c>
      <c r="G160" s="68">
        <v>890</v>
      </c>
      <c r="H160" s="69">
        <v>0.99</v>
      </c>
      <c r="I160" s="70">
        <v>12.5</v>
      </c>
      <c r="J160" s="53">
        <f t="shared" si="11"/>
        <v>0.8367699785425845</v>
      </c>
      <c r="K160" s="53">
        <f t="shared" si="12"/>
        <v>0.8601728384874532</v>
      </c>
      <c r="L160" s="48">
        <v>0</v>
      </c>
      <c r="M160" s="48">
        <v>0</v>
      </c>
      <c r="N160" s="48">
        <v>0</v>
      </c>
      <c r="O160" s="54">
        <v>88</v>
      </c>
      <c r="P160" s="53">
        <f t="shared" si="13"/>
        <v>0.4201728384874532</v>
      </c>
      <c r="Q160" s="62">
        <v>3254</v>
      </c>
      <c r="R160" s="62">
        <v>2923</v>
      </c>
      <c r="S160" s="71">
        <v>3496</v>
      </c>
      <c r="T160" s="55">
        <f t="shared" si="14"/>
        <v>1367.2424164381725</v>
      </c>
      <c r="U160" s="248">
        <v>4</v>
      </c>
      <c r="V160" s="57">
        <f t="shared" si="15"/>
        <v>1228.1652068988255</v>
      </c>
      <c r="W160" s="56">
        <v>4</v>
      </c>
      <c r="X160" s="57">
        <f t="shared" si="16"/>
        <v>1468.9242433521363</v>
      </c>
      <c r="Y160" s="56">
        <v>4</v>
      </c>
      <c r="Z160" s="58">
        <f t="shared" si="17"/>
        <v>8</v>
      </c>
      <c r="AA160" s="59">
        <f t="shared" si="18"/>
        <v>8</v>
      </c>
      <c r="AB160" s="236"/>
      <c r="AC160" s="236"/>
    </row>
    <row r="161" spans="1:29" ht="15" customHeight="1">
      <c r="A161" s="227">
        <v>5</v>
      </c>
      <c r="B161" s="61" t="s">
        <v>142</v>
      </c>
      <c r="C161" s="27" t="s">
        <v>148</v>
      </c>
      <c r="D161" s="224" t="s">
        <v>149</v>
      </c>
      <c r="E161" s="231" t="s">
        <v>150</v>
      </c>
      <c r="F161" s="86" t="s">
        <v>132</v>
      </c>
      <c r="G161" s="68">
        <v>906</v>
      </c>
      <c r="H161" s="69">
        <v>0.72</v>
      </c>
      <c r="I161" s="70">
        <v>9</v>
      </c>
      <c r="J161" s="53">
        <f t="shared" si="11"/>
        <v>0.810492063949951</v>
      </c>
      <c r="K161" s="53">
        <f t="shared" si="12"/>
        <v>0.8421749935277713</v>
      </c>
      <c r="L161" s="48">
        <v>0</v>
      </c>
      <c r="M161" s="48">
        <v>0</v>
      </c>
      <c r="N161" s="48">
        <v>0</v>
      </c>
      <c r="O161" s="54">
        <v>86.33</v>
      </c>
      <c r="P161" s="53">
        <f t="shared" si="13"/>
        <v>0.4105249935277713</v>
      </c>
      <c r="Q161" s="62">
        <v>5608</v>
      </c>
      <c r="R161" s="62">
        <v>4900</v>
      </c>
      <c r="S161" s="71">
        <v>5244</v>
      </c>
      <c r="T161" s="55">
        <f t="shared" si="14"/>
        <v>2302.2241637037414</v>
      </c>
      <c r="U161" s="248">
        <v>5</v>
      </c>
      <c r="V161" s="57">
        <f t="shared" si="15"/>
        <v>2011.5724682860794</v>
      </c>
      <c r="W161" s="56">
        <v>5</v>
      </c>
      <c r="X161" s="57">
        <f t="shared" si="16"/>
        <v>2152.7930660596326</v>
      </c>
      <c r="Y161" s="56">
        <v>5</v>
      </c>
      <c r="Z161" s="58">
        <f t="shared" si="17"/>
        <v>10</v>
      </c>
      <c r="AA161" s="59">
        <f t="shared" si="18"/>
        <v>10</v>
      </c>
      <c r="AB161" s="21"/>
      <c r="AC161" s="21"/>
    </row>
    <row r="162" spans="1:29" ht="15" customHeight="1" thickBot="1">
      <c r="A162" s="228">
        <v>6</v>
      </c>
      <c r="B162" s="63" t="s">
        <v>110</v>
      </c>
      <c r="C162" s="242" t="s">
        <v>116</v>
      </c>
      <c r="D162" s="244" t="s">
        <v>117</v>
      </c>
      <c r="E162" s="234" t="s">
        <v>151</v>
      </c>
      <c r="F162" s="246"/>
      <c r="G162" s="72">
        <v>940</v>
      </c>
      <c r="H162" s="73">
        <v>1</v>
      </c>
      <c r="I162" s="74">
        <v>10.3</v>
      </c>
      <c r="J162" s="75">
        <f t="shared" si="11"/>
        <v>0.9474375706785559</v>
      </c>
      <c r="K162" s="75">
        <f t="shared" si="12"/>
        <v>0.9498397733583124</v>
      </c>
      <c r="L162" s="76">
        <v>0</v>
      </c>
      <c r="M162" s="76">
        <v>0</v>
      </c>
      <c r="N162" s="76">
        <v>0</v>
      </c>
      <c r="O162" s="77">
        <v>89.33</v>
      </c>
      <c r="P162" s="75">
        <f t="shared" si="13"/>
        <v>0.5031897733583124</v>
      </c>
      <c r="Q162" s="78">
        <v>11216</v>
      </c>
      <c r="R162" s="78">
        <v>9800</v>
      </c>
      <c r="S162" s="79">
        <v>6992</v>
      </c>
      <c r="T162" s="80">
        <f t="shared" si="14"/>
        <v>5643.776497986832</v>
      </c>
      <c r="U162" s="249">
        <v>6</v>
      </c>
      <c r="V162" s="82">
        <f t="shared" si="15"/>
        <v>4931.259778911462</v>
      </c>
      <c r="W162" s="81">
        <v>6</v>
      </c>
      <c r="X162" s="82">
        <f t="shared" si="16"/>
        <v>3518.30289532132</v>
      </c>
      <c r="Y162" s="81">
        <v>6</v>
      </c>
      <c r="Z162" s="83">
        <f t="shared" si="17"/>
        <v>12</v>
      </c>
      <c r="AA162" s="84">
        <f t="shared" si="18"/>
        <v>12</v>
      </c>
      <c r="AB162" s="21"/>
      <c r="AC162" s="21"/>
    </row>
  </sheetData>
  <sheetProtection/>
  <mergeCells count="161">
    <mergeCell ref="A1:L1"/>
    <mergeCell ref="A2:L2"/>
    <mergeCell ref="D6:D7"/>
    <mergeCell ref="E6:E7"/>
    <mergeCell ref="F6:F7"/>
    <mergeCell ref="G6:I6"/>
    <mergeCell ref="P6:P7"/>
    <mergeCell ref="J6:J7"/>
    <mergeCell ref="K6:M6"/>
    <mergeCell ref="N6:N7"/>
    <mergeCell ref="O6:O7"/>
    <mergeCell ref="A11:B12"/>
    <mergeCell ref="A13:A14"/>
    <mergeCell ref="B13:B14"/>
    <mergeCell ref="C13:C14"/>
    <mergeCell ref="A4:B5"/>
    <mergeCell ref="A6:A7"/>
    <mergeCell ref="B6:B7"/>
    <mergeCell ref="C6:C7"/>
    <mergeCell ref="O13:O14"/>
    <mergeCell ref="P13:P14"/>
    <mergeCell ref="D13:D14"/>
    <mergeCell ref="E13:E14"/>
    <mergeCell ref="F13:F14"/>
    <mergeCell ref="G13:I13"/>
    <mergeCell ref="K13:M13"/>
    <mergeCell ref="A24:B25"/>
    <mergeCell ref="A26:A27"/>
    <mergeCell ref="B26:B27"/>
    <mergeCell ref="C26:C27"/>
    <mergeCell ref="J13:J14"/>
    <mergeCell ref="N13:N14"/>
    <mergeCell ref="J26:J27"/>
    <mergeCell ref="K26:M26"/>
    <mergeCell ref="N26:N27"/>
    <mergeCell ref="O26:O27"/>
    <mergeCell ref="D26:D27"/>
    <mergeCell ref="E26:E27"/>
    <mergeCell ref="F26:F27"/>
    <mergeCell ref="G26:I26"/>
    <mergeCell ref="O34:O35"/>
    <mergeCell ref="P34:P35"/>
    <mergeCell ref="P26:P27"/>
    <mergeCell ref="A32:B33"/>
    <mergeCell ref="A34:A35"/>
    <mergeCell ref="B34:B35"/>
    <mergeCell ref="C34:C35"/>
    <mergeCell ref="D34:D35"/>
    <mergeCell ref="E34:E35"/>
    <mergeCell ref="F34:F35"/>
    <mergeCell ref="A46:B47"/>
    <mergeCell ref="A48:A49"/>
    <mergeCell ref="B48:B49"/>
    <mergeCell ref="C48:C49"/>
    <mergeCell ref="K34:M34"/>
    <mergeCell ref="N34:N35"/>
    <mergeCell ref="G34:I34"/>
    <mergeCell ref="J34:J35"/>
    <mergeCell ref="F81:H81"/>
    <mergeCell ref="I81:I82"/>
    <mergeCell ref="D48:D49"/>
    <mergeCell ref="E48:E49"/>
    <mergeCell ref="F48:H48"/>
    <mergeCell ref="I48:I49"/>
    <mergeCell ref="F110:F111"/>
    <mergeCell ref="G110:I110"/>
    <mergeCell ref="J48:J49"/>
    <mergeCell ref="K48:K49"/>
    <mergeCell ref="A79:B80"/>
    <mergeCell ref="A81:A82"/>
    <mergeCell ref="B81:B82"/>
    <mergeCell ref="C81:C82"/>
    <mergeCell ref="D81:D82"/>
    <mergeCell ref="E81:E82"/>
    <mergeCell ref="A108:B109"/>
    <mergeCell ref="A110:A111"/>
    <mergeCell ref="B110:B111"/>
    <mergeCell ref="C110:C111"/>
    <mergeCell ref="D110:D111"/>
    <mergeCell ref="E110:E111"/>
    <mergeCell ref="J110:J111"/>
    <mergeCell ref="K110:M110"/>
    <mergeCell ref="N110:N111"/>
    <mergeCell ref="O110:O111"/>
    <mergeCell ref="J81:J82"/>
    <mergeCell ref="K81:K82"/>
    <mergeCell ref="O118:O119"/>
    <mergeCell ref="P118:P119"/>
    <mergeCell ref="P110:P111"/>
    <mergeCell ref="A116:B117"/>
    <mergeCell ref="A118:A119"/>
    <mergeCell ref="B118:B119"/>
    <mergeCell ref="C118:C119"/>
    <mergeCell ref="D118:D119"/>
    <mergeCell ref="E118:E119"/>
    <mergeCell ref="F118:F119"/>
    <mergeCell ref="A126:B127"/>
    <mergeCell ref="A128:A129"/>
    <mergeCell ref="B128:B129"/>
    <mergeCell ref="C128:C129"/>
    <mergeCell ref="K118:M118"/>
    <mergeCell ref="N118:N119"/>
    <mergeCell ref="G118:I118"/>
    <mergeCell ref="J118:J119"/>
    <mergeCell ref="J128:J129"/>
    <mergeCell ref="K128:M128"/>
    <mergeCell ref="N128:N129"/>
    <mergeCell ref="O128:O129"/>
    <mergeCell ref="D128:D129"/>
    <mergeCell ref="E128:E129"/>
    <mergeCell ref="F128:F129"/>
    <mergeCell ref="G128:I128"/>
    <mergeCell ref="P128:P129"/>
    <mergeCell ref="A134:B135"/>
    <mergeCell ref="A136:A137"/>
    <mergeCell ref="B136:B137"/>
    <mergeCell ref="C136:C137"/>
    <mergeCell ref="D136:D137"/>
    <mergeCell ref="E136:E137"/>
    <mergeCell ref="F136:F137"/>
    <mergeCell ref="G136:I136"/>
    <mergeCell ref="J136:J137"/>
    <mergeCell ref="S136:S137"/>
    <mergeCell ref="T136:T137"/>
    <mergeCell ref="U136:U137"/>
    <mergeCell ref="A143:B144"/>
    <mergeCell ref="K136:M136"/>
    <mergeCell ref="N136:N137"/>
    <mergeCell ref="O136:Q136"/>
    <mergeCell ref="R136:R137"/>
    <mergeCell ref="J145:J146"/>
    <mergeCell ref="K145:K146"/>
    <mergeCell ref="A145:A146"/>
    <mergeCell ref="B145:B146"/>
    <mergeCell ref="C145:C146"/>
    <mergeCell ref="D145:D146"/>
    <mergeCell ref="T145:Y145"/>
    <mergeCell ref="Z145:Z146"/>
    <mergeCell ref="AA145:AA146"/>
    <mergeCell ref="A153:B154"/>
    <mergeCell ref="L145:N145"/>
    <mergeCell ref="O145:O146"/>
    <mergeCell ref="P145:P146"/>
    <mergeCell ref="Q145:S145"/>
    <mergeCell ref="E145:E146"/>
    <mergeCell ref="F145:F146"/>
    <mergeCell ref="E155:E156"/>
    <mergeCell ref="F155:F156"/>
    <mergeCell ref="J155:J156"/>
    <mergeCell ref="K155:K156"/>
    <mergeCell ref="A155:A156"/>
    <mergeCell ref="B155:B156"/>
    <mergeCell ref="C155:C156"/>
    <mergeCell ref="D155:D156"/>
    <mergeCell ref="T155:Y155"/>
    <mergeCell ref="Z155:Z156"/>
    <mergeCell ref="AA155:AA156"/>
    <mergeCell ref="L155:N155"/>
    <mergeCell ref="O155:O156"/>
    <mergeCell ref="P155:P156"/>
    <mergeCell ref="Q155:S155"/>
  </mergeCells>
  <printOptions/>
  <pageMargins left="0.39375" right="0.39375" top="0.39375" bottom="0.39375" header="0.5118055555555556" footer="0.5118055555555556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2" width="9.125" style="257" customWidth="1"/>
    <col min="3" max="3" width="11.25390625" style="257" customWidth="1"/>
    <col min="4" max="5" width="9.125" style="257" customWidth="1"/>
    <col min="6" max="6" width="11.875" style="257" customWidth="1"/>
    <col min="7" max="7" width="5.00390625" style="257" customWidth="1"/>
    <col min="8" max="15" width="9.125" style="257" customWidth="1"/>
    <col min="16" max="16" width="11.25390625" style="257" customWidth="1"/>
    <col min="17" max="16384" width="9.125" style="257" customWidth="1"/>
  </cols>
  <sheetData>
    <row r="1" spans="1:10" ht="20.25">
      <c r="A1" s="424" t="s">
        <v>454</v>
      </c>
      <c r="B1" s="424"/>
      <c r="C1" s="424"/>
      <c r="D1" s="424"/>
      <c r="E1" s="424"/>
      <c r="F1" s="424"/>
      <c r="G1" s="424"/>
      <c r="H1" s="424"/>
      <c r="I1" s="424"/>
      <c r="J1" s="424"/>
    </row>
    <row r="3" spans="1:8" ht="15.75">
      <c r="A3" s="258" t="s">
        <v>455</v>
      </c>
      <c r="B3" s="258" t="s">
        <v>456</v>
      </c>
      <c r="C3" s="258"/>
      <c r="D3" s="423" t="s">
        <v>457</v>
      </c>
      <c r="E3" s="423"/>
      <c r="F3" s="258" t="s">
        <v>458</v>
      </c>
      <c r="H3" s="259" t="s">
        <v>459</v>
      </c>
    </row>
    <row r="4" spans="1:10" ht="15">
      <c r="A4" s="258" t="s">
        <v>460</v>
      </c>
      <c r="B4" s="258"/>
      <c r="C4" s="258"/>
      <c r="D4" s="258"/>
      <c r="E4" s="258"/>
      <c r="F4" s="258"/>
      <c r="I4" s="260" t="s">
        <v>461</v>
      </c>
      <c r="J4" s="258" t="s">
        <v>462</v>
      </c>
    </row>
    <row r="5" spans="1:6" ht="15">
      <c r="A5" s="258" t="s">
        <v>463</v>
      </c>
      <c r="B5" s="258" t="s">
        <v>464</v>
      </c>
      <c r="C5" s="258"/>
      <c r="D5" s="423" t="s">
        <v>465</v>
      </c>
      <c r="E5" s="423"/>
      <c r="F5" s="258" t="s">
        <v>466</v>
      </c>
    </row>
    <row r="6" spans="1:10" ht="15">
      <c r="A6" s="258"/>
      <c r="B6" s="258"/>
      <c r="C6" s="258"/>
      <c r="D6" s="258"/>
      <c r="E6" s="258"/>
      <c r="F6" s="258"/>
      <c r="I6" s="260" t="s">
        <v>467</v>
      </c>
      <c r="J6" s="258" t="s">
        <v>468</v>
      </c>
    </row>
    <row r="7" spans="1:6" ht="15">
      <c r="A7" s="258" t="s">
        <v>469</v>
      </c>
      <c r="B7" s="258" t="s">
        <v>464</v>
      </c>
      <c r="C7" s="258"/>
      <c r="D7" s="423" t="s">
        <v>470</v>
      </c>
      <c r="E7" s="423"/>
      <c r="F7" s="258"/>
    </row>
    <row r="8" spans="1:8" ht="15">
      <c r="A8" s="258"/>
      <c r="B8" s="258"/>
      <c r="C8" s="258"/>
      <c r="D8" s="258"/>
      <c r="E8" s="258"/>
      <c r="F8" s="258"/>
      <c r="H8" s="260" t="s">
        <v>471</v>
      </c>
    </row>
    <row r="9" spans="1:6" ht="15">
      <c r="A9" s="258" t="s">
        <v>472</v>
      </c>
      <c r="B9" s="258" t="s">
        <v>473</v>
      </c>
      <c r="C9" s="258"/>
      <c r="D9" s="423" t="s">
        <v>474</v>
      </c>
      <c r="E9" s="423"/>
      <c r="F9" s="258"/>
    </row>
    <row r="10" spans="1:6" ht="15">
      <c r="A10" s="258"/>
      <c r="B10" s="258"/>
      <c r="C10" s="258"/>
      <c r="D10" s="258"/>
      <c r="E10" s="258"/>
      <c r="F10" s="258"/>
    </row>
    <row r="11" spans="1:6" ht="15">
      <c r="A11" s="258" t="s">
        <v>475</v>
      </c>
      <c r="B11" s="258" t="s">
        <v>473</v>
      </c>
      <c r="C11" s="258"/>
      <c r="D11" s="423" t="s">
        <v>476</v>
      </c>
      <c r="E11" s="423"/>
      <c r="F11" s="258"/>
    </row>
    <row r="12" spans="1:6" ht="15">
      <c r="A12" s="258"/>
      <c r="B12" s="258"/>
      <c r="C12" s="258"/>
      <c r="D12" s="258"/>
      <c r="E12" s="258"/>
      <c r="F12" s="258"/>
    </row>
    <row r="13" spans="1:6" ht="15">
      <c r="A13" s="258" t="s">
        <v>477</v>
      </c>
      <c r="B13" s="258" t="s">
        <v>478</v>
      </c>
      <c r="C13" s="258"/>
      <c r="D13" s="423" t="s">
        <v>479</v>
      </c>
      <c r="E13" s="423"/>
      <c r="F13" s="258"/>
    </row>
    <row r="16" spans="1:10" ht="20.25">
      <c r="A16" s="424" t="s">
        <v>480</v>
      </c>
      <c r="B16" s="424"/>
      <c r="C16" s="424"/>
      <c r="D16" s="424"/>
      <c r="E16" s="424"/>
      <c r="F16" s="424"/>
      <c r="G16" s="424"/>
      <c r="H16" s="424"/>
      <c r="I16" s="424"/>
      <c r="J16" s="424"/>
    </row>
    <row r="17" spans="1:10" ht="20.25">
      <c r="A17" s="256"/>
      <c r="B17" s="256"/>
      <c r="C17" s="256"/>
      <c r="D17" s="256"/>
      <c r="E17" s="256"/>
      <c r="F17" s="256"/>
      <c r="G17" s="256"/>
      <c r="H17" s="256"/>
      <c r="I17" s="256"/>
      <c r="J17" s="256"/>
    </row>
    <row r="18" s="258" customFormat="1" ht="15">
      <c r="A18" s="258" t="s">
        <v>481</v>
      </c>
    </row>
    <row r="19" spans="7:8" s="258" customFormat="1" ht="15">
      <c r="G19" s="258" t="s">
        <v>482</v>
      </c>
      <c r="H19" s="258" t="s">
        <v>483</v>
      </c>
    </row>
    <row r="20" s="258" customFormat="1" ht="15"/>
    <row r="21" spans="7:8" s="258" customFormat="1" ht="15">
      <c r="G21" s="258" t="s">
        <v>484</v>
      </c>
      <c r="H21" s="258" t="s">
        <v>485</v>
      </c>
    </row>
    <row r="22" spans="7:13" ht="15">
      <c r="G22" s="258"/>
      <c r="H22" s="258" t="s">
        <v>461</v>
      </c>
      <c r="I22" s="261" t="s">
        <v>486</v>
      </c>
      <c r="J22" s="258" t="s">
        <v>487</v>
      </c>
      <c r="K22" s="258"/>
      <c r="L22" s="258"/>
      <c r="M22" s="258"/>
    </row>
    <row r="23" spans="1:10" ht="15">
      <c r="A23" s="258" t="s">
        <v>488</v>
      </c>
      <c r="B23" s="258" t="s">
        <v>489</v>
      </c>
      <c r="C23" s="258"/>
      <c r="D23" s="423" t="s">
        <v>490</v>
      </c>
      <c r="E23" s="423"/>
      <c r="H23" s="258" t="s">
        <v>467</v>
      </c>
      <c r="I23" s="261" t="s">
        <v>486</v>
      </c>
      <c r="J23" s="258" t="s">
        <v>491</v>
      </c>
    </row>
    <row r="24" spans="1:5" ht="15">
      <c r="A24" s="258"/>
      <c r="B24" s="258"/>
      <c r="C24" s="258"/>
      <c r="D24" s="258"/>
      <c r="E24" s="258"/>
    </row>
    <row r="25" spans="1:10" ht="15">
      <c r="A25" s="258" t="s">
        <v>488</v>
      </c>
      <c r="B25" s="258" t="s">
        <v>492</v>
      </c>
      <c r="C25" s="258"/>
      <c r="D25" s="423" t="s">
        <v>493</v>
      </c>
      <c r="E25" s="423"/>
      <c r="G25" s="258" t="s">
        <v>494</v>
      </c>
      <c r="H25" s="258" t="s">
        <v>495</v>
      </c>
      <c r="I25" s="258"/>
      <c r="J25" s="258"/>
    </row>
    <row r="26" spans="1:8" ht="15">
      <c r="A26" s="258"/>
      <c r="B26" s="258"/>
      <c r="C26" s="258"/>
      <c r="D26" s="258"/>
      <c r="E26" s="258"/>
      <c r="H26" s="260" t="s">
        <v>496</v>
      </c>
    </row>
    <row r="27" spans="1:13" ht="15">
      <c r="A27" s="258" t="s">
        <v>497</v>
      </c>
      <c r="B27" s="258" t="s">
        <v>478</v>
      </c>
      <c r="C27" s="258"/>
      <c r="D27" s="423" t="s">
        <v>498</v>
      </c>
      <c r="E27" s="423"/>
      <c r="H27" s="258" t="s">
        <v>499</v>
      </c>
      <c r="L27" s="258"/>
      <c r="M27" s="260"/>
    </row>
    <row r="28" spans="1:13" ht="15">
      <c r="A28" s="258"/>
      <c r="B28" s="258"/>
      <c r="C28" s="258"/>
      <c r="D28" s="258"/>
      <c r="E28" s="258"/>
      <c r="H28" s="258"/>
      <c r="L28" s="258"/>
      <c r="M28" s="260"/>
    </row>
    <row r="29" spans="7:8" ht="15">
      <c r="G29" s="258" t="s">
        <v>500</v>
      </c>
      <c r="H29" s="258" t="s">
        <v>501</v>
      </c>
    </row>
    <row r="30" ht="15">
      <c r="H30" s="258" t="s">
        <v>502</v>
      </c>
    </row>
    <row r="31" ht="15">
      <c r="H31" s="258"/>
    </row>
    <row r="32" spans="1:10" ht="20.25">
      <c r="A32" s="424" t="s">
        <v>503</v>
      </c>
      <c r="B32" s="424"/>
      <c r="C32" s="424"/>
      <c r="D32" s="424"/>
      <c r="E32" s="424"/>
      <c r="F32" s="424"/>
      <c r="G32" s="424"/>
      <c r="H32" s="424"/>
      <c r="I32" s="424"/>
      <c r="J32" s="424"/>
    </row>
    <row r="33" spans="1:10" ht="1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</row>
    <row r="34" spans="1:10" ht="15" customHeight="1">
      <c r="A34" s="260" t="s">
        <v>504</v>
      </c>
      <c r="B34" s="256"/>
      <c r="C34" s="256"/>
      <c r="D34" s="256"/>
      <c r="E34" s="256"/>
      <c r="F34" s="256"/>
      <c r="G34" s="256"/>
      <c r="H34" s="256"/>
      <c r="I34" s="256"/>
      <c r="J34" s="256"/>
    </row>
    <row r="36" spans="1:10" ht="15">
      <c r="A36" s="258" t="s">
        <v>505</v>
      </c>
      <c r="B36" s="258" t="s">
        <v>506</v>
      </c>
      <c r="C36" s="258"/>
      <c r="D36" s="262">
        <v>2006</v>
      </c>
      <c r="E36" s="258"/>
      <c r="F36" s="258"/>
      <c r="G36" s="258"/>
      <c r="H36" s="258"/>
      <c r="I36" s="258"/>
      <c r="J36" s="258"/>
    </row>
    <row r="37" spans="1:10" ht="15.75">
      <c r="A37" s="258"/>
      <c r="B37" s="258"/>
      <c r="C37" s="258"/>
      <c r="D37" s="258"/>
      <c r="E37" s="258"/>
      <c r="F37" s="258"/>
      <c r="G37" s="263" t="s">
        <v>507</v>
      </c>
      <c r="I37" s="258"/>
      <c r="J37" s="258"/>
    </row>
    <row r="38" spans="1:10" ht="15">
      <c r="A38" s="258" t="s">
        <v>508</v>
      </c>
      <c r="B38" s="258" t="s">
        <v>489</v>
      </c>
      <c r="C38" s="258"/>
      <c r="D38" s="423" t="s">
        <v>490</v>
      </c>
      <c r="E38" s="423"/>
      <c r="F38" s="258"/>
      <c r="H38" s="258"/>
      <c r="I38" s="258"/>
      <c r="J38" s="258"/>
    </row>
    <row r="39" spans="1:10" ht="15">
      <c r="A39" s="258"/>
      <c r="B39" s="258"/>
      <c r="C39" s="258"/>
      <c r="D39" s="258"/>
      <c r="E39" s="258"/>
      <c r="F39" s="258"/>
      <c r="G39" s="260" t="s">
        <v>509</v>
      </c>
      <c r="H39" s="258"/>
      <c r="I39" s="258"/>
      <c r="J39" s="258"/>
    </row>
    <row r="40" spans="1:10" ht="15">
      <c r="A40" s="258" t="s">
        <v>508</v>
      </c>
      <c r="B40" s="258" t="s">
        <v>492</v>
      </c>
      <c r="C40" s="258"/>
      <c r="D40" s="423" t="s">
        <v>493</v>
      </c>
      <c r="E40" s="423"/>
      <c r="F40" s="258"/>
      <c r="G40" s="260" t="s">
        <v>510</v>
      </c>
      <c r="H40" s="258"/>
      <c r="I40" s="258"/>
      <c r="J40" s="258"/>
    </row>
    <row r="41" spans="1:10" ht="15">
      <c r="A41" s="258"/>
      <c r="B41" s="258"/>
      <c r="C41" s="258"/>
      <c r="D41" s="258"/>
      <c r="E41" s="258"/>
      <c r="F41" s="258"/>
      <c r="G41" s="260"/>
      <c r="H41" s="258"/>
      <c r="I41" s="258"/>
      <c r="J41" s="258"/>
    </row>
    <row r="42" spans="1:10" ht="15">
      <c r="A42" s="258" t="s">
        <v>508</v>
      </c>
      <c r="B42" s="258" t="s">
        <v>478</v>
      </c>
      <c r="C42" s="258"/>
      <c r="D42" s="423" t="s">
        <v>498</v>
      </c>
      <c r="E42" s="423"/>
      <c r="F42" s="258"/>
      <c r="G42" s="260"/>
      <c r="H42" s="258"/>
      <c r="I42" s="258"/>
      <c r="J42" s="258"/>
    </row>
    <row r="43" spans="1:10" ht="15">
      <c r="A43" s="258"/>
      <c r="B43" s="258"/>
      <c r="C43" s="258"/>
      <c r="D43" s="258"/>
      <c r="E43" s="258"/>
      <c r="F43" s="258"/>
      <c r="G43" s="258"/>
      <c r="H43" s="258"/>
      <c r="I43" s="258"/>
      <c r="J43" s="258"/>
    </row>
    <row r="44" spans="1:10" ht="15">
      <c r="A44" s="258"/>
      <c r="B44" s="258"/>
      <c r="C44" s="258"/>
      <c r="D44" s="258"/>
      <c r="E44" s="258"/>
      <c r="F44" s="258"/>
      <c r="G44" s="258"/>
      <c r="H44" s="258"/>
      <c r="I44" s="258"/>
      <c r="J44" s="258"/>
    </row>
    <row r="45" spans="1:10" ht="15">
      <c r="A45" s="258" t="s">
        <v>455</v>
      </c>
      <c r="B45" s="258" t="s">
        <v>456</v>
      </c>
      <c r="C45" s="258"/>
      <c r="D45" s="423" t="s">
        <v>457</v>
      </c>
      <c r="E45" s="423"/>
      <c r="F45" s="258" t="s">
        <v>458</v>
      </c>
      <c r="G45" s="258"/>
      <c r="H45" s="258"/>
      <c r="I45" s="258"/>
      <c r="J45" s="258"/>
    </row>
    <row r="46" spans="1:10" ht="15">
      <c r="A46" s="258" t="s">
        <v>460</v>
      </c>
      <c r="B46" s="258"/>
      <c r="C46" s="258"/>
      <c r="D46" s="258"/>
      <c r="E46" s="258"/>
      <c r="F46" s="258"/>
      <c r="G46" s="258"/>
      <c r="H46" s="258"/>
      <c r="I46" s="258"/>
      <c r="J46" s="258"/>
    </row>
    <row r="47" spans="1:10" ht="15">
      <c r="A47" s="258" t="s">
        <v>463</v>
      </c>
      <c r="B47" s="258" t="s">
        <v>464</v>
      </c>
      <c r="C47" s="258"/>
      <c r="D47" s="423" t="s">
        <v>465</v>
      </c>
      <c r="E47" s="423"/>
      <c r="F47" s="258" t="s">
        <v>466</v>
      </c>
      <c r="G47" s="258"/>
      <c r="H47" s="258"/>
      <c r="I47" s="258"/>
      <c r="J47" s="258"/>
    </row>
    <row r="48" spans="1:10" ht="15.75">
      <c r="A48" s="258"/>
      <c r="B48" s="258"/>
      <c r="C48" s="258"/>
      <c r="D48" s="258"/>
      <c r="E48" s="258"/>
      <c r="F48" s="258"/>
      <c r="G48" s="258"/>
      <c r="H48" s="263" t="s">
        <v>511</v>
      </c>
      <c r="I48" s="258"/>
      <c r="J48" s="258"/>
    </row>
    <row r="49" spans="1:10" ht="15">
      <c r="A49" s="258" t="s">
        <v>469</v>
      </c>
      <c r="B49" s="258" t="s">
        <v>464</v>
      </c>
      <c r="C49" s="258"/>
      <c r="D49" s="423" t="s">
        <v>470</v>
      </c>
      <c r="E49" s="423"/>
      <c r="F49" s="258"/>
      <c r="G49" s="258"/>
      <c r="H49" s="258"/>
      <c r="I49" s="258"/>
      <c r="J49" s="258"/>
    </row>
    <row r="50" spans="1:10" ht="15">
      <c r="A50" s="258"/>
      <c r="B50" s="258"/>
      <c r="C50" s="258"/>
      <c r="D50" s="258"/>
      <c r="E50" s="258"/>
      <c r="F50" s="258"/>
      <c r="G50" s="258"/>
      <c r="H50" s="260" t="s">
        <v>512</v>
      </c>
      <c r="I50" s="258"/>
      <c r="J50" s="258"/>
    </row>
    <row r="51" spans="1:10" ht="15">
      <c r="A51" s="258" t="s">
        <v>472</v>
      </c>
      <c r="B51" s="258" t="s">
        <v>473</v>
      </c>
      <c r="C51" s="258"/>
      <c r="D51" s="423" t="s">
        <v>474</v>
      </c>
      <c r="E51" s="423"/>
      <c r="F51" s="258"/>
      <c r="G51" s="258"/>
      <c r="H51" s="258"/>
      <c r="I51" s="258"/>
      <c r="J51" s="258"/>
    </row>
    <row r="52" spans="1:10" ht="15">
      <c r="A52" s="258"/>
      <c r="B52" s="258"/>
      <c r="C52" s="258"/>
      <c r="D52" s="258"/>
      <c r="E52" s="258"/>
      <c r="F52" s="258"/>
      <c r="G52" s="258"/>
      <c r="H52" s="258"/>
      <c r="I52" s="258"/>
      <c r="J52" s="258"/>
    </row>
    <row r="53" spans="1:10" ht="15">
      <c r="A53" s="258" t="s">
        <v>475</v>
      </c>
      <c r="B53" s="258" t="s">
        <v>473</v>
      </c>
      <c r="C53" s="258"/>
      <c r="D53" s="423" t="s">
        <v>476</v>
      </c>
      <c r="E53" s="423"/>
      <c r="F53" s="258"/>
      <c r="G53" s="258"/>
      <c r="H53" s="258"/>
      <c r="I53" s="258"/>
      <c r="J53" s="258"/>
    </row>
    <row r="54" spans="1:10" ht="15">
      <c r="A54" s="258"/>
      <c r="B54" s="258"/>
      <c r="C54" s="258"/>
      <c r="D54" s="258"/>
      <c r="E54" s="258"/>
      <c r="F54" s="258"/>
      <c r="G54" s="258"/>
      <c r="H54" s="258"/>
      <c r="I54" s="258"/>
      <c r="J54" s="258"/>
    </row>
    <row r="55" spans="1:10" ht="15">
      <c r="A55" s="258" t="s">
        <v>477</v>
      </c>
      <c r="B55" s="258" t="s">
        <v>478</v>
      </c>
      <c r="C55" s="258"/>
      <c r="D55" s="423" t="s">
        <v>479</v>
      </c>
      <c r="E55" s="423"/>
      <c r="F55" s="258"/>
      <c r="G55" s="258"/>
      <c r="H55" s="258"/>
      <c r="I55" s="258"/>
      <c r="J55" s="258"/>
    </row>
    <row r="56" spans="1:10" ht="15">
      <c r="A56" s="258"/>
      <c r="B56" s="258"/>
      <c r="C56" s="258"/>
      <c r="D56" s="258"/>
      <c r="E56" s="258"/>
      <c r="F56" s="258"/>
      <c r="G56" s="258"/>
      <c r="H56" s="258"/>
      <c r="I56" s="258"/>
      <c r="J56" s="258"/>
    </row>
    <row r="57" spans="1:10" ht="15.75">
      <c r="A57" s="258"/>
      <c r="B57" s="258" t="s">
        <v>513</v>
      </c>
      <c r="C57" s="258" t="s">
        <v>514</v>
      </c>
      <c r="D57" s="258"/>
      <c r="E57" s="264" t="s">
        <v>515</v>
      </c>
      <c r="F57" s="264"/>
      <c r="G57" s="265" t="s">
        <v>516</v>
      </c>
      <c r="H57" s="265" t="s">
        <v>516</v>
      </c>
      <c r="I57" s="258"/>
      <c r="J57" s="258"/>
    </row>
    <row r="58" spans="1:10" ht="15">
      <c r="A58" s="258"/>
      <c r="B58" s="258"/>
      <c r="C58" s="258"/>
      <c r="D58" s="258"/>
      <c r="E58" s="264" t="s">
        <v>517</v>
      </c>
      <c r="F58" s="264"/>
      <c r="G58" s="266">
        <v>88</v>
      </c>
      <c r="H58" s="266">
        <v>0</v>
      </c>
      <c r="I58" s="258"/>
      <c r="J58" s="258"/>
    </row>
    <row r="59" spans="1:10" ht="15">
      <c r="A59" s="258"/>
      <c r="B59" s="258"/>
      <c r="C59" s="258"/>
      <c r="D59" s="258"/>
      <c r="E59" s="264" t="s">
        <v>518</v>
      </c>
      <c r="F59" s="264"/>
      <c r="G59" s="266">
        <v>94</v>
      </c>
      <c r="H59" s="266">
        <v>90</v>
      </c>
      <c r="I59" s="258"/>
      <c r="J59" s="258"/>
    </row>
    <row r="60" spans="1:10" ht="15">
      <c r="A60" s="258"/>
      <c r="B60" s="258"/>
      <c r="C60" s="258"/>
      <c r="D60" s="258"/>
      <c r="E60" s="264" t="s">
        <v>519</v>
      </c>
      <c r="F60" s="264"/>
      <c r="G60" s="266">
        <v>90</v>
      </c>
      <c r="H60" s="266">
        <v>91</v>
      </c>
      <c r="I60" s="258"/>
      <c r="J60" s="258"/>
    </row>
    <row r="61" spans="1:10" ht="15">
      <c r="A61" s="258"/>
      <c r="B61" s="258"/>
      <c r="C61" s="258"/>
      <c r="D61" s="258"/>
      <c r="E61" s="264" t="s">
        <v>520</v>
      </c>
      <c r="F61" s="264"/>
      <c r="G61" s="266">
        <v>98</v>
      </c>
      <c r="H61" s="266">
        <v>0</v>
      </c>
      <c r="I61" s="258"/>
      <c r="J61" s="258"/>
    </row>
    <row r="62" spans="1:10" ht="15">
      <c r="A62" s="258"/>
      <c r="B62" s="258"/>
      <c r="C62" s="258"/>
      <c r="D62" s="258"/>
      <c r="E62" s="264" t="s">
        <v>521</v>
      </c>
      <c r="F62" s="264"/>
      <c r="G62" s="266">
        <v>462</v>
      </c>
      <c r="H62" s="266">
        <v>273</v>
      </c>
      <c r="I62" s="258"/>
      <c r="J62" s="258"/>
    </row>
    <row r="63" spans="1:10" ht="15">
      <c r="A63" s="258"/>
      <c r="B63" s="258"/>
      <c r="C63" s="258"/>
      <c r="D63" s="258"/>
      <c r="E63" s="264" t="s">
        <v>522</v>
      </c>
      <c r="F63" s="264"/>
      <c r="G63" s="266" t="s">
        <v>523</v>
      </c>
      <c r="H63" s="266">
        <v>3</v>
      </c>
      <c r="I63" s="258"/>
      <c r="J63" s="258"/>
    </row>
    <row r="64" spans="1:10" ht="15">
      <c r="A64" s="258"/>
      <c r="B64" s="258"/>
      <c r="C64" s="258"/>
      <c r="D64" s="258"/>
      <c r="E64" s="264" t="s">
        <v>524</v>
      </c>
      <c r="F64" s="264"/>
      <c r="G64" s="266">
        <v>92.4</v>
      </c>
      <c r="H64" s="266">
        <v>91</v>
      </c>
      <c r="I64" s="258"/>
      <c r="J64" s="258"/>
    </row>
    <row r="65" spans="1:10" ht="15">
      <c r="A65" s="258"/>
      <c r="B65" s="258"/>
      <c r="C65" s="258"/>
      <c r="D65" s="258"/>
      <c r="E65" s="264" t="s">
        <v>525</v>
      </c>
      <c r="F65" s="264"/>
      <c r="G65" s="266" t="s">
        <v>526</v>
      </c>
      <c r="H65" s="266" t="s">
        <v>527</v>
      </c>
      <c r="I65" s="258"/>
      <c r="J65" s="258"/>
    </row>
    <row r="66" spans="1:10" ht="15">
      <c r="A66" s="258"/>
      <c r="B66" s="258"/>
      <c r="C66" s="258"/>
      <c r="D66" s="258"/>
      <c r="E66" s="258"/>
      <c r="F66" s="258"/>
      <c r="G66" s="258"/>
      <c r="H66" s="258"/>
      <c r="I66" s="258"/>
      <c r="J66" s="258"/>
    </row>
    <row r="67" spans="1:4" ht="15">
      <c r="A67" s="258" t="s">
        <v>528</v>
      </c>
      <c r="B67" s="258"/>
      <c r="C67" s="258" t="s">
        <v>529</v>
      </c>
      <c r="D67" s="258"/>
    </row>
    <row r="68" spans="1:4" ht="15">
      <c r="A68" s="258" t="s">
        <v>530</v>
      </c>
      <c r="B68" s="258"/>
      <c r="C68" s="258"/>
      <c r="D68" s="258" t="s">
        <v>531</v>
      </c>
    </row>
  </sheetData>
  <sheetProtection/>
  <mergeCells count="21">
    <mergeCell ref="D55:E55"/>
    <mergeCell ref="D49:E49"/>
    <mergeCell ref="D40:E40"/>
    <mergeCell ref="D51:E51"/>
    <mergeCell ref="D53:E53"/>
    <mergeCell ref="D38:E38"/>
    <mergeCell ref="D47:E47"/>
    <mergeCell ref="D45:E45"/>
    <mergeCell ref="D23:E23"/>
    <mergeCell ref="D25:E25"/>
    <mergeCell ref="D27:E27"/>
    <mergeCell ref="A32:J32"/>
    <mergeCell ref="D42:E42"/>
    <mergeCell ref="D11:E11"/>
    <mergeCell ref="D13:E13"/>
    <mergeCell ref="A1:J1"/>
    <mergeCell ref="A16:J16"/>
    <mergeCell ref="D5:E5"/>
    <mergeCell ref="D3:E3"/>
    <mergeCell ref="D7:E7"/>
    <mergeCell ref="D9:E9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2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2.75"/>
  <cols>
    <col min="1" max="1" width="4.75390625" style="267" customWidth="1"/>
    <col min="2" max="2" width="21.00390625" style="269" customWidth="1"/>
    <col min="3" max="3" width="9.375" style="269" bestFit="1" customWidth="1"/>
    <col min="4" max="4" width="8.75390625" style="267" bestFit="1" customWidth="1"/>
    <col min="5" max="5" width="28.875" style="269" bestFit="1" customWidth="1"/>
    <col min="6" max="6" width="15.00390625" style="269" bestFit="1" customWidth="1"/>
    <col min="7" max="7" width="3.75390625" style="267" customWidth="1"/>
    <col min="8" max="8" width="7.625" style="267" bestFit="1" customWidth="1"/>
    <col min="9" max="9" width="3.75390625" style="267" customWidth="1"/>
    <col min="10" max="10" width="7.625" style="271" bestFit="1" customWidth="1"/>
    <col min="11" max="11" width="3.75390625" style="267" customWidth="1"/>
    <col min="12" max="12" width="7.625" style="271" bestFit="1" customWidth="1"/>
    <col min="13" max="13" width="3.75390625" style="267" customWidth="1"/>
    <col min="14" max="14" width="7.625" style="271" bestFit="1" customWidth="1"/>
    <col min="15" max="15" width="3.75390625" style="267" customWidth="1"/>
    <col min="16" max="17" width="7.625" style="271" bestFit="1" customWidth="1"/>
    <col min="18" max="18" width="7.625" style="272" bestFit="1" customWidth="1"/>
    <col min="19" max="19" width="9.125" style="272" customWidth="1"/>
    <col min="20" max="25" width="6.25390625" style="272" hidden="1" customWidth="1"/>
    <col min="26" max="26" width="0" style="272" hidden="1" customWidth="1"/>
    <col min="27" max="28" width="8.125" style="272" hidden="1" customWidth="1"/>
    <col min="29" max="33" width="6.25390625" style="272" hidden="1" customWidth="1"/>
    <col min="34" max="38" width="4.75390625" style="272" hidden="1" customWidth="1"/>
    <col min="39" max="16384" width="9.125" style="272" customWidth="1"/>
  </cols>
  <sheetData>
    <row r="1" spans="2:38" ht="23.25">
      <c r="B1" s="268" t="s">
        <v>532</v>
      </c>
      <c r="F1" s="270" t="s">
        <v>533</v>
      </c>
      <c r="T1" s="425" t="s">
        <v>534</v>
      </c>
      <c r="U1" s="425"/>
      <c r="V1" s="425"/>
      <c r="W1" s="425"/>
      <c r="X1" s="425"/>
      <c r="Y1" s="425"/>
      <c r="AA1" s="429" t="s">
        <v>535</v>
      </c>
      <c r="AB1" s="430"/>
      <c r="AC1" s="429" t="s">
        <v>536</v>
      </c>
      <c r="AD1" s="431"/>
      <c r="AE1" s="431"/>
      <c r="AF1" s="431"/>
      <c r="AG1" s="430"/>
      <c r="AH1" s="425" t="s">
        <v>537</v>
      </c>
      <c r="AI1" s="425"/>
      <c r="AJ1" s="425"/>
      <c r="AK1" s="425"/>
      <c r="AL1" s="425"/>
    </row>
    <row r="2" spans="1:38" s="276" customFormat="1" ht="33.75" customHeight="1">
      <c r="A2" s="274" t="s">
        <v>30</v>
      </c>
      <c r="B2" s="274" t="s">
        <v>538</v>
      </c>
      <c r="C2" s="274" t="s">
        <v>539</v>
      </c>
      <c r="D2" s="274" t="s">
        <v>9</v>
      </c>
      <c r="E2" s="274" t="s">
        <v>32</v>
      </c>
      <c r="F2" s="274" t="s">
        <v>540</v>
      </c>
      <c r="G2" s="427" t="s">
        <v>541</v>
      </c>
      <c r="H2" s="428"/>
      <c r="I2" s="427" t="s">
        <v>542</v>
      </c>
      <c r="J2" s="428"/>
      <c r="K2" s="427" t="s">
        <v>543</v>
      </c>
      <c r="L2" s="428"/>
      <c r="M2" s="427" t="s">
        <v>544</v>
      </c>
      <c r="N2" s="428"/>
      <c r="O2" s="427" t="s">
        <v>545</v>
      </c>
      <c r="P2" s="428"/>
      <c r="Q2" s="275" t="s">
        <v>515</v>
      </c>
      <c r="R2" s="275" t="s">
        <v>546</v>
      </c>
      <c r="T2" s="275" t="s">
        <v>547</v>
      </c>
      <c r="U2" s="275" t="s">
        <v>548</v>
      </c>
      <c r="V2" s="275" t="s">
        <v>549</v>
      </c>
      <c r="W2" s="275" t="s">
        <v>550</v>
      </c>
      <c r="X2" s="275" t="s">
        <v>551</v>
      </c>
      <c r="Y2" s="275" t="s">
        <v>552</v>
      </c>
      <c r="AA2" s="274" t="s">
        <v>553</v>
      </c>
      <c r="AB2" s="274" t="s">
        <v>554</v>
      </c>
      <c r="AC2" s="274" t="s">
        <v>555</v>
      </c>
      <c r="AD2" s="274" t="s">
        <v>556</v>
      </c>
      <c r="AE2" s="274" t="s">
        <v>557</v>
      </c>
      <c r="AF2" s="274" t="s">
        <v>558</v>
      </c>
      <c r="AG2" s="274" t="s">
        <v>559</v>
      </c>
      <c r="AH2" s="274" t="s">
        <v>555</v>
      </c>
      <c r="AI2" s="274" t="s">
        <v>556</v>
      </c>
      <c r="AJ2" s="274" t="s">
        <v>557</v>
      </c>
      <c r="AK2" s="274" t="s">
        <v>558</v>
      </c>
      <c r="AL2" s="274" t="s">
        <v>559</v>
      </c>
    </row>
    <row r="3" spans="1:38" s="289" customFormat="1" ht="14.25" customHeight="1">
      <c r="A3" s="277">
        <v>1</v>
      </c>
      <c r="B3" s="278" t="s">
        <v>560</v>
      </c>
      <c r="C3" s="278" t="s">
        <v>561</v>
      </c>
      <c r="D3" s="279" t="s">
        <v>197</v>
      </c>
      <c r="E3" s="280" t="s">
        <v>198</v>
      </c>
      <c r="F3" s="278" t="s">
        <v>199</v>
      </c>
      <c r="G3" s="281">
        <v>1</v>
      </c>
      <c r="H3" s="282">
        <v>192.33</v>
      </c>
      <c r="I3" s="281">
        <v>1</v>
      </c>
      <c r="J3" s="282">
        <v>193.33</v>
      </c>
      <c r="K3" s="281">
        <v>1</v>
      </c>
      <c r="L3" s="282">
        <v>196.33</v>
      </c>
      <c r="M3" s="281">
        <v>1</v>
      </c>
      <c r="N3" s="282">
        <v>197.33</v>
      </c>
      <c r="O3" s="281">
        <v>1</v>
      </c>
      <c r="P3" s="282">
        <v>193.33</v>
      </c>
      <c r="Q3" s="283">
        <f aca="true" t="shared" si="0" ref="Q3:Q40">AA3</f>
        <v>195.66333333333333</v>
      </c>
      <c r="R3" s="284">
        <f aca="true" t="shared" si="1" ref="R3:R40">IF(T3="ANO",AVERAGE(Q3,U3,V3,W3,X3),Q3)</f>
        <v>195.66333333333333</v>
      </c>
      <c r="S3" s="285"/>
      <c r="T3" s="286" t="str">
        <f aca="true" t="shared" si="2" ref="T3:T40">IF(AVERAGE(U3:X3)&gt;Q3,"ANO","NE")</f>
        <v>NE</v>
      </c>
      <c r="U3" s="287"/>
      <c r="V3" s="287"/>
      <c r="W3" s="287">
        <v>0</v>
      </c>
      <c r="X3" s="288"/>
      <c r="Y3" s="286">
        <f aca="true" t="shared" si="3" ref="Y3:Y40">AVERAGE(U3:X3)</f>
        <v>0</v>
      </c>
      <c r="AA3" s="290">
        <f aca="true" t="shared" si="4" ref="AA3:AA40">(SMALL(AC3:AG3,5)+SMALL(AC3:AG3,4)+SMALL(AC3:AG3,3))/3</f>
        <v>195.66333333333333</v>
      </c>
      <c r="AB3" s="290">
        <f aca="true" t="shared" si="5" ref="AB3:AB40">SMALL(AH3:AL3,1)+SMALL(AH3:AL3,2)+SMALL(AH3:AL3,3)</f>
        <v>3</v>
      </c>
      <c r="AC3" s="290">
        <f aca="true" t="shared" si="6" ref="AC3:AC40">H3</f>
        <v>192.33</v>
      </c>
      <c r="AD3" s="290">
        <f aca="true" t="shared" si="7" ref="AD3:AD40">J3</f>
        <v>193.33</v>
      </c>
      <c r="AE3" s="290">
        <f aca="true" t="shared" si="8" ref="AE3:AE40">L3</f>
        <v>196.33</v>
      </c>
      <c r="AF3" s="290">
        <f aca="true" t="shared" si="9" ref="AF3:AF40">N3</f>
        <v>197.33</v>
      </c>
      <c r="AG3" s="290">
        <f aca="true" t="shared" si="10" ref="AG3:AG40">P3</f>
        <v>193.33</v>
      </c>
      <c r="AH3" s="291">
        <f aca="true" t="shared" si="11" ref="AH3:AH40">IF(G3=0,100,G3)</f>
        <v>1</v>
      </c>
      <c r="AI3" s="291">
        <f aca="true" t="shared" si="12" ref="AI3:AI40">IF(I3=0,100,I3)</f>
        <v>1</v>
      </c>
      <c r="AJ3" s="291">
        <f aca="true" t="shared" si="13" ref="AJ3:AJ40">IF(K3=0,100,K3)</f>
        <v>1</v>
      </c>
      <c r="AK3" s="291">
        <f aca="true" t="shared" si="14" ref="AK3:AK40">IF(M3=0,100,M3)</f>
        <v>1</v>
      </c>
      <c r="AL3" s="291">
        <f aca="true" t="shared" si="15" ref="AL3:AL40">IF(O3=0,100,O3)</f>
        <v>1</v>
      </c>
    </row>
    <row r="4" spans="1:38" s="289" customFormat="1" ht="14.25" customHeight="1">
      <c r="A4" s="277">
        <v>2</v>
      </c>
      <c r="B4" s="278" t="s">
        <v>562</v>
      </c>
      <c r="C4" s="278" t="s">
        <v>563</v>
      </c>
      <c r="D4" s="279" t="s">
        <v>564</v>
      </c>
      <c r="E4" s="280" t="s">
        <v>565</v>
      </c>
      <c r="F4" s="292" t="s">
        <v>207</v>
      </c>
      <c r="G4" s="281">
        <v>2</v>
      </c>
      <c r="H4" s="282">
        <v>191.17</v>
      </c>
      <c r="I4" s="281">
        <v>2</v>
      </c>
      <c r="J4" s="282">
        <v>191.67</v>
      </c>
      <c r="K4" s="281">
        <v>2</v>
      </c>
      <c r="L4" s="282">
        <v>191.5</v>
      </c>
      <c r="M4" s="281">
        <v>3</v>
      </c>
      <c r="N4" s="282">
        <v>190.5</v>
      </c>
      <c r="O4" s="281">
        <v>3</v>
      </c>
      <c r="P4" s="282">
        <v>184.67</v>
      </c>
      <c r="Q4" s="286">
        <f t="shared" si="0"/>
        <v>191.44666666666663</v>
      </c>
      <c r="R4" s="288">
        <f t="shared" si="1"/>
        <v>191.44666666666663</v>
      </c>
      <c r="S4" s="285"/>
      <c r="T4" s="287" t="str">
        <f t="shared" si="2"/>
        <v>NE</v>
      </c>
      <c r="U4" s="287"/>
      <c r="V4" s="287"/>
      <c r="W4" s="287">
        <v>190.5</v>
      </c>
      <c r="X4" s="288">
        <v>192.17</v>
      </c>
      <c r="Y4" s="286">
        <f t="shared" si="3"/>
        <v>191.33499999999998</v>
      </c>
      <c r="AA4" s="290">
        <f t="shared" si="4"/>
        <v>191.44666666666663</v>
      </c>
      <c r="AB4" s="290">
        <f t="shared" si="5"/>
        <v>6</v>
      </c>
      <c r="AC4" s="290">
        <f t="shared" si="6"/>
        <v>191.17</v>
      </c>
      <c r="AD4" s="290">
        <f t="shared" si="7"/>
        <v>191.67</v>
      </c>
      <c r="AE4" s="290">
        <f t="shared" si="8"/>
        <v>191.5</v>
      </c>
      <c r="AF4" s="290">
        <f t="shared" si="9"/>
        <v>190.5</v>
      </c>
      <c r="AG4" s="290">
        <f t="shared" si="10"/>
        <v>184.67</v>
      </c>
      <c r="AH4" s="291">
        <f t="shared" si="11"/>
        <v>2</v>
      </c>
      <c r="AI4" s="291">
        <f t="shared" si="12"/>
        <v>2</v>
      </c>
      <c r="AJ4" s="291">
        <f t="shared" si="13"/>
        <v>2</v>
      </c>
      <c r="AK4" s="291">
        <f t="shared" si="14"/>
        <v>3</v>
      </c>
      <c r="AL4" s="291">
        <f t="shared" si="15"/>
        <v>3</v>
      </c>
    </row>
    <row r="5" spans="1:38" s="289" customFormat="1" ht="14.25" customHeight="1">
      <c r="A5" s="277">
        <v>3</v>
      </c>
      <c r="B5" s="278" t="s">
        <v>566</v>
      </c>
      <c r="C5" s="278" t="s">
        <v>567</v>
      </c>
      <c r="D5" s="279" t="s">
        <v>568</v>
      </c>
      <c r="E5" s="280" t="s">
        <v>565</v>
      </c>
      <c r="F5" s="278" t="s">
        <v>218</v>
      </c>
      <c r="G5" s="281">
        <v>3</v>
      </c>
      <c r="H5" s="282">
        <v>190.67</v>
      </c>
      <c r="I5" s="281">
        <v>4</v>
      </c>
      <c r="J5" s="282">
        <v>188.17</v>
      </c>
      <c r="K5" s="281">
        <v>4</v>
      </c>
      <c r="L5" s="282">
        <v>190.67</v>
      </c>
      <c r="M5" s="281">
        <v>2</v>
      </c>
      <c r="N5" s="282">
        <v>190.67</v>
      </c>
      <c r="O5" s="281">
        <v>2</v>
      </c>
      <c r="P5" s="282">
        <v>189.67</v>
      </c>
      <c r="Q5" s="286">
        <f t="shared" si="0"/>
        <v>190.67</v>
      </c>
      <c r="R5" s="288">
        <f t="shared" si="1"/>
        <v>190.67</v>
      </c>
      <c r="S5" s="285"/>
      <c r="T5" s="287" t="str">
        <f t="shared" si="2"/>
        <v>NE</v>
      </c>
      <c r="U5" s="287"/>
      <c r="V5" s="287"/>
      <c r="W5" s="287">
        <v>0</v>
      </c>
      <c r="X5" s="288"/>
      <c r="Y5" s="286">
        <f t="shared" si="3"/>
        <v>0</v>
      </c>
      <c r="AA5" s="290">
        <f t="shared" si="4"/>
        <v>190.67</v>
      </c>
      <c r="AB5" s="290">
        <f t="shared" si="5"/>
        <v>7</v>
      </c>
      <c r="AC5" s="290">
        <f t="shared" si="6"/>
        <v>190.67</v>
      </c>
      <c r="AD5" s="290">
        <f t="shared" si="7"/>
        <v>188.17</v>
      </c>
      <c r="AE5" s="290">
        <f t="shared" si="8"/>
        <v>190.67</v>
      </c>
      <c r="AF5" s="290">
        <f t="shared" si="9"/>
        <v>190.67</v>
      </c>
      <c r="AG5" s="290">
        <f t="shared" si="10"/>
        <v>189.67</v>
      </c>
      <c r="AH5" s="291">
        <f t="shared" si="11"/>
        <v>3</v>
      </c>
      <c r="AI5" s="291">
        <f t="shared" si="12"/>
        <v>4</v>
      </c>
      <c r="AJ5" s="291">
        <f t="shared" si="13"/>
        <v>4</v>
      </c>
      <c r="AK5" s="291">
        <f t="shared" si="14"/>
        <v>2</v>
      </c>
      <c r="AL5" s="291">
        <f t="shared" si="15"/>
        <v>2</v>
      </c>
    </row>
    <row r="6" spans="1:38" ht="14.25" customHeight="1">
      <c r="A6" s="293">
        <v>4</v>
      </c>
      <c r="B6" s="294" t="s">
        <v>569</v>
      </c>
      <c r="C6" s="294" t="s">
        <v>570</v>
      </c>
      <c r="D6" s="295" t="s">
        <v>201</v>
      </c>
      <c r="E6" s="296" t="s">
        <v>198</v>
      </c>
      <c r="F6" s="294" t="s">
        <v>202</v>
      </c>
      <c r="G6" s="297">
        <v>4</v>
      </c>
      <c r="H6" s="298">
        <v>189.33</v>
      </c>
      <c r="I6" s="297">
        <v>3</v>
      </c>
      <c r="J6" s="298">
        <v>191.33</v>
      </c>
      <c r="K6" s="297">
        <v>5</v>
      </c>
      <c r="L6" s="298">
        <v>188.33</v>
      </c>
      <c r="M6" s="297">
        <v>5</v>
      </c>
      <c r="N6" s="298">
        <v>187.33</v>
      </c>
      <c r="O6" s="297">
        <v>4</v>
      </c>
      <c r="P6" s="298">
        <v>183.83</v>
      </c>
      <c r="Q6" s="286">
        <f t="shared" si="0"/>
        <v>189.66333333333333</v>
      </c>
      <c r="R6" s="288">
        <f t="shared" si="1"/>
        <v>189.66333333333333</v>
      </c>
      <c r="S6" s="285"/>
      <c r="T6" s="287" t="str">
        <f t="shared" si="2"/>
        <v>NE</v>
      </c>
      <c r="U6" s="299"/>
      <c r="V6" s="299"/>
      <c r="W6" s="299">
        <v>0</v>
      </c>
      <c r="X6" s="300"/>
      <c r="Y6" s="301">
        <f t="shared" si="3"/>
        <v>0</v>
      </c>
      <c r="AA6" s="290">
        <f t="shared" si="4"/>
        <v>189.66333333333333</v>
      </c>
      <c r="AB6" s="290">
        <f t="shared" si="5"/>
        <v>11</v>
      </c>
      <c r="AC6" s="302">
        <f t="shared" si="6"/>
        <v>189.33</v>
      </c>
      <c r="AD6" s="302">
        <f t="shared" si="7"/>
        <v>191.33</v>
      </c>
      <c r="AE6" s="302">
        <f t="shared" si="8"/>
        <v>188.33</v>
      </c>
      <c r="AF6" s="302">
        <f t="shared" si="9"/>
        <v>187.33</v>
      </c>
      <c r="AG6" s="302">
        <f t="shared" si="10"/>
        <v>183.83</v>
      </c>
      <c r="AH6" s="303">
        <f t="shared" si="11"/>
        <v>4</v>
      </c>
      <c r="AI6" s="303">
        <f t="shared" si="12"/>
        <v>3</v>
      </c>
      <c r="AJ6" s="303">
        <f t="shared" si="13"/>
        <v>5</v>
      </c>
      <c r="AK6" s="303">
        <f t="shared" si="14"/>
        <v>5</v>
      </c>
      <c r="AL6" s="303">
        <f t="shared" si="15"/>
        <v>4</v>
      </c>
    </row>
    <row r="7" spans="1:38" ht="14.25" customHeight="1">
      <c r="A7" s="293">
        <v>5</v>
      </c>
      <c r="B7" s="296" t="s">
        <v>571</v>
      </c>
      <c r="C7" s="296" t="s">
        <v>572</v>
      </c>
      <c r="D7" s="304" t="s">
        <v>573</v>
      </c>
      <c r="E7" s="296" t="s">
        <v>565</v>
      </c>
      <c r="F7" s="296" t="s">
        <v>214</v>
      </c>
      <c r="G7" s="297">
        <v>5</v>
      </c>
      <c r="H7" s="298">
        <v>181.67</v>
      </c>
      <c r="I7" s="297">
        <v>6</v>
      </c>
      <c r="J7" s="298">
        <v>182.67</v>
      </c>
      <c r="K7" s="297">
        <v>6</v>
      </c>
      <c r="L7" s="298">
        <v>184.67</v>
      </c>
      <c r="M7" s="297">
        <v>7</v>
      </c>
      <c r="N7" s="298">
        <v>186.17</v>
      </c>
      <c r="O7" s="297">
        <v>6</v>
      </c>
      <c r="P7" s="298">
        <v>180.67</v>
      </c>
      <c r="Q7" s="286">
        <f t="shared" si="0"/>
        <v>184.50333333333333</v>
      </c>
      <c r="R7" s="284">
        <f t="shared" si="1"/>
        <v>184.50333333333333</v>
      </c>
      <c r="S7" s="267"/>
      <c r="T7" s="286" t="str">
        <f t="shared" si="2"/>
        <v>NE</v>
      </c>
      <c r="U7" s="299"/>
      <c r="V7" s="299"/>
      <c r="W7" s="299">
        <v>0</v>
      </c>
      <c r="X7" s="300"/>
      <c r="Y7" s="301">
        <f t="shared" si="3"/>
        <v>0</v>
      </c>
      <c r="AA7" s="290">
        <f t="shared" si="4"/>
        <v>184.50333333333333</v>
      </c>
      <c r="AB7" s="290">
        <f t="shared" si="5"/>
        <v>17</v>
      </c>
      <c r="AC7" s="302">
        <f t="shared" si="6"/>
        <v>181.67</v>
      </c>
      <c r="AD7" s="302">
        <f t="shared" si="7"/>
        <v>182.67</v>
      </c>
      <c r="AE7" s="302">
        <f t="shared" si="8"/>
        <v>184.67</v>
      </c>
      <c r="AF7" s="302">
        <f t="shared" si="9"/>
        <v>186.17</v>
      </c>
      <c r="AG7" s="302">
        <f t="shared" si="10"/>
        <v>180.67</v>
      </c>
      <c r="AH7" s="303">
        <f t="shared" si="11"/>
        <v>5</v>
      </c>
      <c r="AI7" s="303">
        <f t="shared" si="12"/>
        <v>6</v>
      </c>
      <c r="AJ7" s="303">
        <f t="shared" si="13"/>
        <v>6</v>
      </c>
      <c r="AK7" s="303">
        <f t="shared" si="14"/>
        <v>7</v>
      </c>
      <c r="AL7" s="303">
        <f t="shared" si="15"/>
        <v>6</v>
      </c>
    </row>
    <row r="8" spans="1:38" ht="14.25" customHeight="1">
      <c r="A8" s="293">
        <v>6</v>
      </c>
      <c r="B8" s="294" t="s">
        <v>566</v>
      </c>
      <c r="C8" s="294" t="s">
        <v>574</v>
      </c>
      <c r="D8" s="295" t="s">
        <v>575</v>
      </c>
      <c r="E8" s="296" t="s">
        <v>565</v>
      </c>
      <c r="F8" s="294" t="s">
        <v>211</v>
      </c>
      <c r="G8" s="297">
        <v>7</v>
      </c>
      <c r="H8" s="298">
        <v>171</v>
      </c>
      <c r="I8" s="297">
        <v>7</v>
      </c>
      <c r="J8" s="298">
        <v>176.5</v>
      </c>
      <c r="K8" s="297">
        <v>8</v>
      </c>
      <c r="L8" s="298">
        <v>179</v>
      </c>
      <c r="M8" s="297">
        <v>9</v>
      </c>
      <c r="N8" s="298">
        <v>176</v>
      </c>
      <c r="O8" s="297">
        <v>5</v>
      </c>
      <c r="P8" s="298">
        <v>182</v>
      </c>
      <c r="Q8" s="286">
        <f t="shared" si="0"/>
        <v>179.16666666666666</v>
      </c>
      <c r="R8" s="288">
        <f t="shared" si="1"/>
        <v>179.24916666666667</v>
      </c>
      <c r="S8" s="285"/>
      <c r="T8" s="287" t="str">
        <f t="shared" si="2"/>
        <v>ANO</v>
      </c>
      <c r="U8" s="299"/>
      <c r="V8" s="299">
        <v>182.67</v>
      </c>
      <c r="W8" s="299">
        <v>176.16</v>
      </c>
      <c r="X8" s="300">
        <v>179</v>
      </c>
      <c r="Y8" s="301">
        <f t="shared" si="3"/>
        <v>179.27666666666664</v>
      </c>
      <c r="AA8" s="290">
        <f t="shared" si="4"/>
        <v>179.16666666666666</v>
      </c>
      <c r="AB8" s="290">
        <f t="shared" si="5"/>
        <v>19</v>
      </c>
      <c r="AC8" s="302">
        <f t="shared" si="6"/>
        <v>171</v>
      </c>
      <c r="AD8" s="302">
        <f t="shared" si="7"/>
        <v>176.5</v>
      </c>
      <c r="AE8" s="302">
        <f t="shared" si="8"/>
        <v>179</v>
      </c>
      <c r="AF8" s="302">
        <f t="shared" si="9"/>
        <v>176</v>
      </c>
      <c r="AG8" s="302">
        <f t="shared" si="10"/>
        <v>182</v>
      </c>
      <c r="AH8" s="303">
        <f t="shared" si="11"/>
        <v>7</v>
      </c>
      <c r="AI8" s="303">
        <f t="shared" si="12"/>
        <v>7</v>
      </c>
      <c r="AJ8" s="303">
        <f t="shared" si="13"/>
        <v>8</v>
      </c>
      <c r="AK8" s="303">
        <f t="shared" si="14"/>
        <v>9</v>
      </c>
      <c r="AL8" s="303">
        <f t="shared" si="15"/>
        <v>5</v>
      </c>
    </row>
    <row r="9" spans="1:38" ht="14.25" customHeight="1">
      <c r="A9" s="293">
        <v>7</v>
      </c>
      <c r="B9" s="305" t="s">
        <v>576</v>
      </c>
      <c r="C9" s="305" t="s">
        <v>577</v>
      </c>
      <c r="D9" s="293" t="s">
        <v>578</v>
      </c>
      <c r="E9" s="296" t="s">
        <v>565</v>
      </c>
      <c r="F9" s="306" t="s">
        <v>579</v>
      </c>
      <c r="G9" s="297">
        <v>9</v>
      </c>
      <c r="H9" s="298">
        <v>91.33</v>
      </c>
      <c r="I9" s="297">
        <v>0</v>
      </c>
      <c r="J9" s="298">
        <v>0</v>
      </c>
      <c r="K9" s="297">
        <v>3</v>
      </c>
      <c r="L9" s="298">
        <v>191.33</v>
      </c>
      <c r="M9" s="297">
        <v>4</v>
      </c>
      <c r="N9" s="298">
        <v>187.33</v>
      </c>
      <c r="O9" s="297">
        <v>0</v>
      </c>
      <c r="P9" s="298">
        <v>0</v>
      </c>
      <c r="Q9" s="286">
        <f t="shared" si="0"/>
        <v>156.66333333333333</v>
      </c>
      <c r="R9" s="288">
        <f t="shared" si="1"/>
        <v>156.66333333333333</v>
      </c>
      <c r="S9" s="285"/>
      <c r="T9" s="287" t="str">
        <f t="shared" si="2"/>
        <v>NE</v>
      </c>
      <c r="U9" s="299"/>
      <c r="V9" s="299"/>
      <c r="W9" s="299">
        <v>0</v>
      </c>
      <c r="X9" s="300"/>
      <c r="Y9" s="301">
        <f t="shared" si="3"/>
        <v>0</v>
      </c>
      <c r="AA9" s="290">
        <f t="shared" si="4"/>
        <v>156.66333333333333</v>
      </c>
      <c r="AB9" s="290">
        <f t="shared" si="5"/>
        <v>16</v>
      </c>
      <c r="AC9" s="302">
        <f t="shared" si="6"/>
        <v>91.33</v>
      </c>
      <c r="AD9" s="302">
        <f t="shared" si="7"/>
        <v>0</v>
      </c>
      <c r="AE9" s="302">
        <f t="shared" si="8"/>
        <v>191.33</v>
      </c>
      <c r="AF9" s="302">
        <f t="shared" si="9"/>
        <v>187.33</v>
      </c>
      <c r="AG9" s="302">
        <f t="shared" si="10"/>
        <v>0</v>
      </c>
      <c r="AH9" s="303">
        <f t="shared" si="11"/>
        <v>9</v>
      </c>
      <c r="AI9" s="303">
        <f t="shared" si="12"/>
        <v>100</v>
      </c>
      <c r="AJ9" s="303">
        <f t="shared" si="13"/>
        <v>3</v>
      </c>
      <c r="AK9" s="303">
        <f t="shared" si="14"/>
        <v>4</v>
      </c>
      <c r="AL9" s="303">
        <f t="shared" si="15"/>
        <v>100</v>
      </c>
    </row>
    <row r="10" spans="1:38" ht="14.25" customHeight="1">
      <c r="A10" s="293">
        <v>8</v>
      </c>
      <c r="B10" s="305" t="s">
        <v>580</v>
      </c>
      <c r="C10" s="305" t="s">
        <v>581</v>
      </c>
      <c r="D10" s="293" t="s">
        <v>582</v>
      </c>
      <c r="E10" s="307" t="s">
        <v>118</v>
      </c>
      <c r="F10" s="305" t="s">
        <v>583</v>
      </c>
      <c r="G10" s="297">
        <v>0</v>
      </c>
      <c r="H10" s="298">
        <v>0</v>
      </c>
      <c r="I10" s="297">
        <v>9</v>
      </c>
      <c r="J10" s="298">
        <v>91</v>
      </c>
      <c r="K10" s="297">
        <v>7</v>
      </c>
      <c r="L10" s="298">
        <v>184.33</v>
      </c>
      <c r="M10" s="297">
        <v>8</v>
      </c>
      <c r="N10" s="298">
        <v>181.83</v>
      </c>
      <c r="O10" s="297">
        <v>0</v>
      </c>
      <c r="P10" s="298">
        <v>0</v>
      </c>
      <c r="Q10" s="286">
        <f t="shared" si="0"/>
        <v>152.38666666666668</v>
      </c>
      <c r="R10" s="288">
        <f t="shared" si="1"/>
        <v>152.38666666666668</v>
      </c>
      <c r="S10" s="285"/>
      <c r="T10" s="287" t="str">
        <f t="shared" si="2"/>
        <v>NE</v>
      </c>
      <c r="U10" s="299"/>
      <c r="V10" s="299"/>
      <c r="W10" s="299">
        <v>0</v>
      </c>
      <c r="X10" s="300"/>
      <c r="Y10" s="301">
        <f t="shared" si="3"/>
        <v>0</v>
      </c>
      <c r="AA10" s="290">
        <f t="shared" si="4"/>
        <v>152.38666666666668</v>
      </c>
      <c r="AB10" s="290">
        <f t="shared" si="5"/>
        <v>24</v>
      </c>
      <c r="AC10" s="302">
        <f t="shared" si="6"/>
        <v>0</v>
      </c>
      <c r="AD10" s="302">
        <f t="shared" si="7"/>
        <v>91</v>
      </c>
      <c r="AE10" s="302">
        <f t="shared" si="8"/>
        <v>184.33</v>
      </c>
      <c r="AF10" s="302">
        <f t="shared" si="9"/>
        <v>181.83</v>
      </c>
      <c r="AG10" s="302">
        <f t="shared" si="10"/>
        <v>0</v>
      </c>
      <c r="AH10" s="303">
        <f t="shared" si="11"/>
        <v>100</v>
      </c>
      <c r="AI10" s="303">
        <f t="shared" si="12"/>
        <v>9</v>
      </c>
      <c r="AJ10" s="303">
        <f t="shared" si="13"/>
        <v>7</v>
      </c>
      <c r="AK10" s="303">
        <f t="shared" si="14"/>
        <v>8</v>
      </c>
      <c r="AL10" s="303">
        <f t="shared" si="15"/>
        <v>100</v>
      </c>
    </row>
    <row r="11" spans="1:38" ht="14.25" customHeight="1">
      <c r="A11" s="293">
        <v>9</v>
      </c>
      <c r="B11" s="294" t="s">
        <v>584</v>
      </c>
      <c r="C11" s="294" t="s">
        <v>585</v>
      </c>
      <c r="D11" s="295" t="s">
        <v>586</v>
      </c>
      <c r="E11" s="296" t="s">
        <v>587</v>
      </c>
      <c r="F11" s="294" t="s">
        <v>588</v>
      </c>
      <c r="G11" s="297">
        <v>6</v>
      </c>
      <c r="H11" s="298">
        <v>181</v>
      </c>
      <c r="I11" s="297">
        <v>5</v>
      </c>
      <c r="J11" s="298">
        <v>186</v>
      </c>
      <c r="K11" s="297">
        <v>0</v>
      </c>
      <c r="L11" s="298">
        <v>0</v>
      </c>
      <c r="M11" s="297">
        <v>0</v>
      </c>
      <c r="N11" s="298">
        <v>0</v>
      </c>
      <c r="O11" s="297">
        <v>0</v>
      </c>
      <c r="P11" s="298">
        <v>0</v>
      </c>
      <c r="Q11" s="286">
        <f t="shared" si="0"/>
        <v>122.33333333333333</v>
      </c>
      <c r="R11" s="288">
        <f t="shared" si="1"/>
        <v>150.83166666666668</v>
      </c>
      <c r="S11" s="285"/>
      <c r="T11" s="287" t="str">
        <f t="shared" si="2"/>
        <v>ANO</v>
      </c>
      <c r="U11" s="299"/>
      <c r="V11" s="299">
        <v>179.33</v>
      </c>
      <c r="W11" s="299"/>
      <c r="X11" s="300"/>
      <c r="Y11" s="301">
        <f t="shared" si="3"/>
        <v>179.33</v>
      </c>
      <c r="AA11" s="290">
        <f t="shared" si="4"/>
        <v>122.33333333333333</v>
      </c>
      <c r="AB11" s="290">
        <f t="shared" si="5"/>
        <v>111</v>
      </c>
      <c r="AC11" s="302">
        <f t="shared" si="6"/>
        <v>181</v>
      </c>
      <c r="AD11" s="302">
        <f t="shared" si="7"/>
        <v>186</v>
      </c>
      <c r="AE11" s="302">
        <f t="shared" si="8"/>
        <v>0</v>
      </c>
      <c r="AF11" s="302">
        <f t="shared" si="9"/>
        <v>0</v>
      </c>
      <c r="AG11" s="302">
        <f t="shared" si="10"/>
        <v>0</v>
      </c>
      <c r="AH11" s="303">
        <f t="shared" si="11"/>
        <v>6</v>
      </c>
      <c r="AI11" s="303">
        <f t="shared" si="12"/>
        <v>5</v>
      </c>
      <c r="AJ11" s="303">
        <f t="shared" si="13"/>
        <v>100</v>
      </c>
      <c r="AK11" s="303">
        <f t="shared" si="14"/>
        <v>100</v>
      </c>
      <c r="AL11" s="303">
        <f t="shared" si="15"/>
        <v>100</v>
      </c>
    </row>
    <row r="12" spans="1:38" ht="14.25" customHeight="1">
      <c r="A12" s="293">
        <v>10</v>
      </c>
      <c r="B12" s="305" t="s">
        <v>589</v>
      </c>
      <c r="C12" s="305" t="s">
        <v>214</v>
      </c>
      <c r="D12" s="293" t="s">
        <v>590</v>
      </c>
      <c r="E12" s="296" t="s">
        <v>591</v>
      </c>
      <c r="F12" s="305" t="s">
        <v>592</v>
      </c>
      <c r="G12" s="297">
        <v>8</v>
      </c>
      <c r="H12" s="298">
        <v>169</v>
      </c>
      <c r="I12" s="297">
        <v>8</v>
      </c>
      <c r="J12" s="298">
        <v>174</v>
      </c>
      <c r="K12" s="297">
        <v>0</v>
      </c>
      <c r="L12" s="298">
        <v>0</v>
      </c>
      <c r="M12" s="297">
        <v>0</v>
      </c>
      <c r="N12" s="298">
        <v>0</v>
      </c>
      <c r="O12" s="297">
        <v>0</v>
      </c>
      <c r="P12" s="298">
        <v>0</v>
      </c>
      <c r="Q12" s="286">
        <f t="shared" si="0"/>
        <v>114.33333333333333</v>
      </c>
      <c r="R12" s="288">
        <f t="shared" si="1"/>
        <v>114.33333333333333</v>
      </c>
      <c r="S12" s="285"/>
      <c r="T12" s="287" t="str">
        <f t="shared" si="2"/>
        <v>NE</v>
      </c>
      <c r="U12" s="299"/>
      <c r="V12" s="299"/>
      <c r="W12" s="299">
        <v>0</v>
      </c>
      <c r="X12" s="300"/>
      <c r="Y12" s="301">
        <f t="shared" si="3"/>
        <v>0</v>
      </c>
      <c r="AA12" s="290">
        <f t="shared" si="4"/>
        <v>114.33333333333333</v>
      </c>
      <c r="AB12" s="290">
        <f t="shared" si="5"/>
        <v>116</v>
      </c>
      <c r="AC12" s="302">
        <f t="shared" si="6"/>
        <v>169</v>
      </c>
      <c r="AD12" s="302">
        <f t="shared" si="7"/>
        <v>174</v>
      </c>
      <c r="AE12" s="302">
        <f t="shared" si="8"/>
        <v>0</v>
      </c>
      <c r="AF12" s="302">
        <f t="shared" si="9"/>
        <v>0</v>
      </c>
      <c r="AG12" s="302">
        <f t="shared" si="10"/>
        <v>0</v>
      </c>
      <c r="AH12" s="303">
        <f t="shared" si="11"/>
        <v>8</v>
      </c>
      <c r="AI12" s="303">
        <f t="shared" si="12"/>
        <v>8</v>
      </c>
      <c r="AJ12" s="303">
        <f t="shared" si="13"/>
        <v>100</v>
      </c>
      <c r="AK12" s="303">
        <f t="shared" si="14"/>
        <v>100</v>
      </c>
      <c r="AL12" s="303">
        <f t="shared" si="15"/>
        <v>100</v>
      </c>
    </row>
    <row r="13" spans="1:38" ht="14.25" customHeight="1">
      <c r="A13" s="293">
        <v>11</v>
      </c>
      <c r="B13" s="305" t="s">
        <v>593</v>
      </c>
      <c r="C13" s="305" t="s">
        <v>594</v>
      </c>
      <c r="D13" s="293" t="s">
        <v>440</v>
      </c>
      <c r="E13" s="307" t="s">
        <v>128</v>
      </c>
      <c r="F13" s="308" t="s">
        <v>225</v>
      </c>
      <c r="G13" s="297">
        <v>0</v>
      </c>
      <c r="H13" s="298">
        <v>0</v>
      </c>
      <c r="I13" s="297">
        <v>0</v>
      </c>
      <c r="J13" s="298">
        <v>0</v>
      </c>
      <c r="K13" s="297">
        <v>0</v>
      </c>
      <c r="L13" s="298">
        <v>0</v>
      </c>
      <c r="M13" s="297">
        <v>0</v>
      </c>
      <c r="N13" s="298">
        <v>0</v>
      </c>
      <c r="O13" s="297">
        <v>7</v>
      </c>
      <c r="P13" s="298">
        <v>96</v>
      </c>
      <c r="Q13" s="286">
        <f t="shared" si="0"/>
        <v>32</v>
      </c>
      <c r="R13" s="284">
        <f t="shared" si="1"/>
        <v>32</v>
      </c>
      <c r="S13" s="267"/>
      <c r="T13" s="286" t="str">
        <f t="shared" si="2"/>
        <v>NE</v>
      </c>
      <c r="U13" s="299"/>
      <c r="V13" s="299"/>
      <c r="W13" s="299">
        <v>0</v>
      </c>
      <c r="X13" s="300"/>
      <c r="Y13" s="301">
        <f t="shared" si="3"/>
        <v>0</v>
      </c>
      <c r="AA13" s="290">
        <f t="shared" si="4"/>
        <v>32</v>
      </c>
      <c r="AB13" s="290">
        <f t="shared" si="5"/>
        <v>207</v>
      </c>
      <c r="AC13" s="302">
        <f t="shared" si="6"/>
        <v>0</v>
      </c>
      <c r="AD13" s="302">
        <f t="shared" si="7"/>
        <v>0</v>
      </c>
      <c r="AE13" s="302">
        <f t="shared" si="8"/>
        <v>0</v>
      </c>
      <c r="AF13" s="302">
        <f t="shared" si="9"/>
        <v>0</v>
      </c>
      <c r="AG13" s="302">
        <f t="shared" si="10"/>
        <v>96</v>
      </c>
      <c r="AH13" s="303">
        <f t="shared" si="11"/>
        <v>100</v>
      </c>
      <c r="AI13" s="303">
        <f t="shared" si="12"/>
        <v>100</v>
      </c>
      <c r="AJ13" s="303">
        <f t="shared" si="13"/>
        <v>100</v>
      </c>
      <c r="AK13" s="303">
        <f t="shared" si="14"/>
        <v>100</v>
      </c>
      <c r="AL13" s="303">
        <f t="shared" si="15"/>
        <v>7</v>
      </c>
    </row>
    <row r="14" spans="1:38" ht="14.25" customHeight="1">
      <c r="A14" s="293">
        <v>12</v>
      </c>
      <c r="B14" s="305" t="s">
        <v>595</v>
      </c>
      <c r="C14" s="305" t="s">
        <v>596</v>
      </c>
      <c r="D14" s="293"/>
      <c r="E14" s="309" t="s">
        <v>597</v>
      </c>
      <c r="F14" s="305" t="s">
        <v>222</v>
      </c>
      <c r="G14" s="297">
        <v>0</v>
      </c>
      <c r="H14" s="298">
        <v>0</v>
      </c>
      <c r="I14" s="297">
        <v>0</v>
      </c>
      <c r="J14" s="298">
        <v>0</v>
      </c>
      <c r="K14" s="297">
        <v>0</v>
      </c>
      <c r="L14" s="298">
        <v>0</v>
      </c>
      <c r="M14" s="297">
        <v>0</v>
      </c>
      <c r="N14" s="298">
        <v>0</v>
      </c>
      <c r="O14" s="297">
        <v>8</v>
      </c>
      <c r="P14" s="298">
        <v>84</v>
      </c>
      <c r="Q14" s="286">
        <f t="shared" si="0"/>
        <v>28</v>
      </c>
      <c r="R14" s="288">
        <f t="shared" si="1"/>
        <v>94.165</v>
      </c>
      <c r="S14" s="285"/>
      <c r="T14" s="287" t="str">
        <f t="shared" si="2"/>
        <v>ANO</v>
      </c>
      <c r="U14" s="299"/>
      <c r="V14" s="299"/>
      <c r="W14" s="299"/>
      <c r="X14" s="300">
        <v>160.33</v>
      </c>
      <c r="Y14" s="301">
        <f t="shared" si="3"/>
        <v>160.33</v>
      </c>
      <c r="AA14" s="290">
        <f t="shared" si="4"/>
        <v>28</v>
      </c>
      <c r="AB14" s="290">
        <f t="shared" si="5"/>
        <v>208</v>
      </c>
      <c r="AC14" s="302">
        <f t="shared" si="6"/>
        <v>0</v>
      </c>
      <c r="AD14" s="302">
        <f t="shared" si="7"/>
        <v>0</v>
      </c>
      <c r="AE14" s="302">
        <f t="shared" si="8"/>
        <v>0</v>
      </c>
      <c r="AF14" s="302">
        <f t="shared" si="9"/>
        <v>0</v>
      </c>
      <c r="AG14" s="302">
        <f t="shared" si="10"/>
        <v>84</v>
      </c>
      <c r="AH14" s="303">
        <f t="shared" si="11"/>
        <v>100</v>
      </c>
      <c r="AI14" s="303">
        <f t="shared" si="12"/>
        <v>100</v>
      </c>
      <c r="AJ14" s="303">
        <f t="shared" si="13"/>
        <v>100</v>
      </c>
      <c r="AK14" s="303">
        <f t="shared" si="14"/>
        <v>100</v>
      </c>
      <c r="AL14" s="303">
        <f t="shared" si="15"/>
        <v>8</v>
      </c>
    </row>
    <row r="15" spans="1:38" ht="14.25" customHeight="1">
      <c r="A15" s="293">
        <v>13</v>
      </c>
      <c r="B15" s="294" t="s">
        <v>598</v>
      </c>
      <c r="C15" s="294" t="s">
        <v>599</v>
      </c>
      <c r="D15" s="295" t="s">
        <v>600</v>
      </c>
      <c r="E15" s="309" t="s">
        <v>597</v>
      </c>
      <c r="F15" s="294" t="s">
        <v>601</v>
      </c>
      <c r="G15" s="297">
        <v>0</v>
      </c>
      <c r="H15" s="298">
        <v>0</v>
      </c>
      <c r="I15" s="297">
        <v>0</v>
      </c>
      <c r="J15" s="298">
        <v>0</v>
      </c>
      <c r="K15" s="297">
        <v>9</v>
      </c>
      <c r="L15" s="298">
        <v>70.5</v>
      </c>
      <c r="M15" s="297">
        <v>0</v>
      </c>
      <c r="N15" s="298">
        <v>0</v>
      </c>
      <c r="O15" s="297">
        <v>0</v>
      </c>
      <c r="P15" s="298">
        <v>0</v>
      </c>
      <c r="Q15" s="286">
        <f t="shared" si="0"/>
        <v>23.5</v>
      </c>
      <c r="R15" s="288">
        <f t="shared" si="1"/>
        <v>23.5</v>
      </c>
      <c r="S15" s="285"/>
      <c r="T15" s="287" t="str">
        <f t="shared" si="2"/>
        <v>NE</v>
      </c>
      <c r="U15" s="299"/>
      <c r="V15" s="299"/>
      <c r="W15" s="299">
        <v>0</v>
      </c>
      <c r="X15" s="300"/>
      <c r="Y15" s="301">
        <f t="shared" si="3"/>
        <v>0</v>
      </c>
      <c r="AA15" s="290">
        <f t="shared" si="4"/>
        <v>23.5</v>
      </c>
      <c r="AB15" s="290">
        <f t="shared" si="5"/>
        <v>209</v>
      </c>
      <c r="AC15" s="302">
        <f t="shared" si="6"/>
        <v>0</v>
      </c>
      <c r="AD15" s="302">
        <f t="shared" si="7"/>
        <v>0</v>
      </c>
      <c r="AE15" s="302">
        <f t="shared" si="8"/>
        <v>70.5</v>
      </c>
      <c r="AF15" s="302">
        <f t="shared" si="9"/>
        <v>0</v>
      </c>
      <c r="AG15" s="302">
        <f t="shared" si="10"/>
        <v>0</v>
      </c>
      <c r="AH15" s="303">
        <f t="shared" si="11"/>
        <v>100</v>
      </c>
      <c r="AI15" s="303">
        <f t="shared" si="12"/>
        <v>100</v>
      </c>
      <c r="AJ15" s="303">
        <f t="shared" si="13"/>
        <v>9</v>
      </c>
      <c r="AK15" s="303">
        <f t="shared" si="14"/>
        <v>100</v>
      </c>
      <c r="AL15" s="303">
        <f t="shared" si="15"/>
        <v>100</v>
      </c>
    </row>
    <row r="16" spans="1:38" ht="14.25" customHeight="1" hidden="1">
      <c r="A16" s="293">
        <v>14</v>
      </c>
      <c r="B16" s="305" t="s">
        <v>602</v>
      </c>
      <c r="C16" s="305" t="s">
        <v>603</v>
      </c>
      <c r="D16" s="293" t="s">
        <v>116</v>
      </c>
      <c r="E16" s="296" t="s">
        <v>604</v>
      </c>
      <c r="F16" s="305" t="s">
        <v>605</v>
      </c>
      <c r="G16" s="297">
        <v>0</v>
      </c>
      <c r="H16" s="298">
        <v>0</v>
      </c>
      <c r="I16" s="297">
        <v>0</v>
      </c>
      <c r="J16" s="298">
        <v>0</v>
      </c>
      <c r="K16" s="297">
        <v>0</v>
      </c>
      <c r="L16" s="298">
        <v>0</v>
      </c>
      <c r="M16" s="297">
        <v>0</v>
      </c>
      <c r="N16" s="298">
        <v>0</v>
      </c>
      <c r="O16" s="297">
        <v>0</v>
      </c>
      <c r="P16" s="298">
        <v>0</v>
      </c>
      <c r="Q16" s="286">
        <f t="shared" si="0"/>
        <v>0</v>
      </c>
      <c r="R16" s="288">
        <f t="shared" si="1"/>
        <v>105.77666666666669</v>
      </c>
      <c r="S16" s="285"/>
      <c r="T16" s="287" t="str">
        <f t="shared" si="2"/>
        <v>ANO</v>
      </c>
      <c r="U16" s="299"/>
      <c r="V16" s="299"/>
      <c r="W16" s="299">
        <v>147.5</v>
      </c>
      <c r="X16" s="300">
        <v>169.83</v>
      </c>
      <c r="Y16" s="301">
        <f t="shared" si="3"/>
        <v>158.66500000000002</v>
      </c>
      <c r="AA16" s="290">
        <f t="shared" si="4"/>
        <v>0</v>
      </c>
      <c r="AB16" s="290">
        <f t="shared" si="5"/>
        <v>300</v>
      </c>
      <c r="AC16" s="302">
        <f t="shared" si="6"/>
        <v>0</v>
      </c>
      <c r="AD16" s="302">
        <f t="shared" si="7"/>
        <v>0</v>
      </c>
      <c r="AE16" s="302">
        <f t="shared" si="8"/>
        <v>0</v>
      </c>
      <c r="AF16" s="302">
        <f t="shared" si="9"/>
        <v>0</v>
      </c>
      <c r="AG16" s="302">
        <f t="shared" si="10"/>
        <v>0</v>
      </c>
      <c r="AH16" s="303">
        <f t="shared" si="11"/>
        <v>100</v>
      </c>
      <c r="AI16" s="303">
        <f t="shared" si="12"/>
        <v>100</v>
      </c>
      <c r="AJ16" s="303">
        <f t="shared" si="13"/>
        <v>100</v>
      </c>
      <c r="AK16" s="303">
        <f t="shared" si="14"/>
        <v>100</v>
      </c>
      <c r="AL16" s="303">
        <f t="shared" si="15"/>
        <v>100</v>
      </c>
    </row>
    <row r="17" spans="1:38" ht="14.25" customHeight="1" hidden="1">
      <c r="A17" s="293">
        <v>15</v>
      </c>
      <c r="B17" s="305" t="s">
        <v>606</v>
      </c>
      <c r="C17" s="305" t="s">
        <v>607</v>
      </c>
      <c r="D17" s="293" t="s">
        <v>608</v>
      </c>
      <c r="E17" s="305" t="s">
        <v>609</v>
      </c>
      <c r="F17" s="305" t="s">
        <v>202</v>
      </c>
      <c r="G17" s="297">
        <v>0</v>
      </c>
      <c r="H17" s="298">
        <v>0</v>
      </c>
      <c r="I17" s="297">
        <v>0</v>
      </c>
      <c r="J17" s="298">
        <v>0</v>
      </c>
      <c r="K17" s="297">
        <v>0</v>
      </c>
      <c r="L17" s="298">
        <v>0</v>
      </c>
      <c r="M17" s="297">
        <v>0</v>
      </c>
      <c r="N17" s="298">
        <v>0</v>
      </c>
      <c r="O17" s="297">
        <v>0</v>
      </c>
      <c r="P17" s="298">
        <v>0</v>
      </c>
      <c r="Q17" s="286">
        <f t="shared" si="0"/>
        <v>0</v>
      </c>
      <c r="R17" s="288">
        <f t="shared" si="1"/>
        <v>0</v>
      </c>
      <c r="S17" s="285"/>
      <c r="T17" s="287" t="str">
        <f t="shared" si="2"/>
        <v>NE</v>
      </c>
      <c r="U17" s="299"/>
      <c r="V17" s="299"/>
      <c r="W17" s="299">
        <v>0</v>
      </c>
      <c r="X17" s="300"/>
      <c r="Y17" s="301">
        <f t="shared" si="3"/>
        <v>0</v>
      </c>
      <c r="AA17" s="290">
        <f t="shared" si="4"/>
        <v>0</v>
      </c>
      <c r="AB17" s="290">
        <f t="shared" si="5"/>
        <v>300</v>
      </c>
      <c r="AC17" s="302">
        <f t="shared" si="6"/>
        <v>0</v>
      </c>
      <c r="AD17" s="302">
        <f t="shared" si="7"/>
        <v>0</v>
      </c>
      <c r="AE17" s="302">
        <f t="shared" si="8"/>
        <v>0</v>
      </c>
      <c r="AF17" s="302">
        <f t="shared" si="9"/>
        <v>0</v>
      </c>
      <c r="AG17" s="302">
        <f t="shared" si="10"/>
        <v>0</v>
      </c>
      <c r="AH17" s="303">
        <f t="shared" si="11"/>
        <v>100</v>
      </c>
      <c r="AI17" s="303">
        <f t="shared" si="12"/>
        <v>100</v>
      </c>
      <c r="AJ17" s="303">
        <f t="shared" si="13"/>
        <v>100</v>
      </c>
      <c r="AK17" s="303">
        <f t="shared" si="14"/>
        <v>100</v>
      </c>
      <c r="AL17" s="303">
        <f t="shared" si="15"/>
        <v>100</v>
      </c>
    </row>
    <row r="18" spans="1:38" ht="14.25" customHeight="1" hidden="1">
      <c r="A18" s="293">
        <v>16</v>
      </c>
      <c r="B18" s="294" t="s">
        <v>610</v>
      </c>
      <c r="C18" s="294" t="s">
        <v>611</v>
      </c>
      <c r="D18" s="295" t="s">
        <v>612</v>
      </c>
      <c r="E18" s="296" t="s">
        <v>613</v>
      </c>
      <c r="F18" s="294" t="s">
        <v>374</v>
      </c>
      <c r="G18" s="293">
        <v>0</v>
      </c>
      <c r="H18" s="310">
        <v>0</v>
      </c>
      <c r="I18" s="293">
        <v>0</v>
      </c>
      <c r="J18" s="310">
        <v>0</v>
      </c>
      <c r="K18" s="293">
        <v>0</v>
      </c>
      <c r="L18" s="310">
        <v>0</v>
      </c>
      <c r="M18" s="293">
        <v>0</v>
      </c>
      <c r="N18" s="310">
        <v>0</v>
      </c>
      <c r="O18" s="293">
        <v>0</v>
      </c>
      <c r="P18" s="310">
        <v>0</v>
      </c>
      <c r="Q18" s="286">
        <f t="shared" si="0"/>
        <v>0</v>
      </c>
      <c r="R18" s="284">
        <f t="shared" si="1"/>
        <v>88.5</v>
      </c>
      <c r="S18" s="311"/>
      <c r="T18" s="286" t="str">
        <f t="shared" si="2"/>
        <v>ANO</v>
      </c>
      <c r="U18" s="299">
        <v>177</v>
      </c>
      <c r="V18" s="299"/>
      <c r="W18" s="299"/>
      <c r="X18" s="300"/>
      <c r="Y18" s="301">
        <f t="shared" si="3"/>
        <v>177</v>
      </c>
      <c r="AA18" s="290">
        <f t="shared" si="4"/>
        <v>0</v>
      </c>
      <c r="AB18" s="290">
        <f t="shared" si="5"/>
        <v>300</v>
      </c>
      <c r="AC18" s="302">
        <f t="shared" si="6"/>
        <v>0</v>
      </c>
      <c r="AD18" s="302">
        <f t="shared" si="7"/>
        <v>0</v>
      </c>
      <c r="AE18" s="302">
        <f t="shared" si="8"/>
        <v>0</v>
      </c>
      <c r="AF18" s="302">
        <f t="shared" si="9"/>
        <v>0</v>
      </c>
      <c r="AG18" s="302">
        <f t="shared" si="10"/>
        <v>0</v>
      </c>
      <c r="AH18" s="303">
        <f t="shared" si="11"/>
        <v>100</v>
      </c>
      <c r="AI18" s="303">
        <f t="shared" si="12"/>
        <v>100</v>
      </c>
      <c r="AJ18" s="303">
        <f t="shared" si="13"/>
        <v>100</v>
      </c>
      <c r="AK18" s="303">
        <f t="shared" si="14"/>
        <v>100</v>
      </c>
      <c r="AL18" s="303">
        <f t="shared" si="15"/>
        <v>100</v>
      </c>
    </row>
    <row r="19" spans="1:38" ht="14.25" customHeight="1" hidden="1">
      <c r="A19" s="293">
        <v>17</v>
      </c>
      <c r="B19" s="305" t="s">
        <v>614</v>
      </c>
      <c r="C19" s="305" t="s">
        <v>615</v>
      </c>
      <c r="D19" s="293" t="s">
        <v>608</v>
      </c>
      <c r="E19" s="305" t="s">
        <v>608</v>
      </c>
      <c r="F19" s="305" t="s">
        <v>616</v>
      </c>
      <c r="G19" s="297">
        <v>0</v>
      </c>
      <c r="H19" s="298">
        <v>0</v>
      </c>
      <c r="I19" s="297">
        <v>0</v>
      </c>
      <c r="J19" s="298">
        <v>0</v>
      </c>
      <c r="K19" s="297">
        <v>0</v>
      </c>
      <c r="L19" s="298">
        <v>0</v>
      </c>
      <c r="M19" s="297">
        <v>0</v>
      </c>
      <c r="N19" s="298">
        <v>0</v>
      </c>
      <c r="O19" s="297">
        <v>0</v>
      </c>
      <c r="P19" s="298">
        <v>0</v>
      </c>
      <c r="Q19" s="286">
        <f t="shared" si="0"/>
        <v>0</v>
      </c>
      <c r="R19" s="288">
        <f t="shared" si="1"/>
        <v>0</v>
      </c>
      <c r="S19" s="285"/>
      <c r="T19" s="287" t="str">
        <f t="shared" si="2"/>
        <v>NE</v>
      </c>
      <c r="U19" s="299"/>
      <c r="V19" s="299"/>
      <c r="W19" s="299">
        <v>0</v>
      </c>
      <c r="X19" s="300"/>
      <c r="Y19" s="301">
        <f t="shared" si="3"/>
        <v>0</v>
      </c>
      <c r="AA19" s="290">
        <f t="shared" si="4"/>
        <v>0</v>
      </c>
      <c r="AB19" s="290">
        <f t="shared" si="5"/>
        <v>300</v>
      </c>
      <c r="AC19" s="302">
        <f t="shared" si="6"/>
        <v>0</v>
      </c>
      <c r="AD19" s="302">
        <f t="shared" si="7"/>
        <v>0</v>
      </c>
      <c r="AE19" s="302">
        <f t="shared" si="8"/>
        <v>0</v>
      </c>
      <c r="AF19" s="302">
        <f t="shared" si="9"/>
        <v>0</v>
      </c>
      <c r="AG19" s="302">
        <f t="shared" si="10"/>
        <v>0</v>
      </c>
      <c r="AH19" s="303">
        <f t="shared" si="11"/>
        <v>100</v>
      </c>
      <c r="AI19" s="303">
        <f t="shared" si="12"/>
        <v>100</v>
      </c>
      <c r="AJ19" s="303">
        <f t="shared" si="13"/>
        <v>100</v>
      </c>
      <c r="AK19" s="303">
        <f t="shared" si="14"/>
        <v>100</v>
      </c>
      <c r="AL19" s="303">
        <f t="shared" si="15"/>
        <v>100</v>
      </c>
    </row>
    <row r="20" spans="1:38" ht="14.25" customHeight="1" hidden="1">
      <c r="A20" s="293">
        <v>18</v>
      </c>
      <c r="B20" s="305" t="s">
        <v>617</v>
      </c>
      <c r="C20" s="305" t="s">
        <v>618</v>
      </c>
      <c r="D20" s="293" t="s">
        <v>619</v>
      </c>
      <c r="E20" s="309" t="s">
        <v>597</v>
      </c>
      <c r="F20" s="305" t="s">
        <v>620</v>
      </c>
      <c r="G20" s="297">
        <v>0</v>
      </c>
      <c r="H20" s="298">
        <v>0</v>
      </c>
      <c r="I20" s="297">
        <v>0</v>
      </c>
      <c r="J20" s="298">
        <v>0</v>
      </c>
      <c r="K20" s="297">
        <v>0</v>
      </c>
      <c r="L20" s="298">
        <v>0</v>
      </c>
      <c r="M20" s="297">
        <v>0</v>
      </c>
      <c r="N20" s="298">
        <v>0</v>
      </c>
      <c r="O20" s="297">
        <v>0</v>
      </c>
      <c r="P20" s="298">
        <v>0</v>
      </c>
      <c r="Q20" s="286">
        <f t="shared" si="0"/>
        <v>0</v>
      </c>
      <c r="R20" s="288">
        <f t="shared" si="1"/>
        <v>0</v>
      </c>
      <c r="T20" s="287" t="str">
        <f t="shared" si="2"/>
        <v>NE</v>
      </c>
      <c r="U20" s="299"/>
      <c r="V20" s="299"/>
      <c r="W20" s="299">
        <v>0</v>
      </c>
      <c r="X20" s="300"/>
      <c r="Y20" s="301">
        <f t="shared" si="3"/>
        <v>0</v>
      </c>
      <c r="AA20" s="290">
        <f t="shared" si="4"/>
        <v>0</v>
      </c>
      <c r="AB20" s="290">
        <f t="shared" si="5"/>
        <v>300</v>
      </c>
      <c r="AC20" s="302">
        <f t="shared" si="6"/>
        <v>0</v>
      </c>
      <c r="AD20" s="302">
        <f t="shared" si="7"/>
        <v>0</v>
      </c>
      <c r="AE20" s="302">
        <f t="shared" si="8"/>
        <v>0</v>
      </c>
      <c r="AF20" s="302">
        <f t="shared" si="9"/>
        <v>0</v>
      </c>
      <c r="AG20" s="302">
        <f t="shared" si="10"/>
        <v>0</v>
      </c>
      <c r="AH20" s="303">
        <f t="shared" si="11"/>
        <v>100</v>
      </c>
      <c r="AI20" s="303">
        <f t="shared" si="12"/>
        <v>100</v>
      </c>
      <c r="AJ20" s="303">
        <f t="shared" si="13"/>
        <v>100</v>
      </c>
      <c r="AK20" s="303">
        <f t="shared" si="14"/>
        <v>100</v>
      </c>
      <c r="AL20" s="303">
        <f t="shared" si="15"/>
        <v>100</v>
      </c>
    </row>
    <row r="21" spans="1:38" ht="14.25" customHeight="1" hidden="1">
      <c r="A21" s="293">
        <v>19</v>
      </c>
      <c r="B21" s="305" t="s">
        <v>621</v>
      </c>
      <c r="C21" s="305" t="s">
        <v>284</v>
      </c>
      <c r="D21" s="293" t="s">
        <v>608</v>
      </c>
      <c r="E21" s="305" t="s">
        <v>622</v>
      </c>
      <c r="F21" s="305" t="s">
        <v>623</v>
      </c>
      <c r="G21" s="297">
        <v>0</v>
      </c>
      <c r="H21" s="298">
        <v>0</v>
      </c>
      <c r="I21" s="297">
        <v>0</v>
      </c>
      <c r="J21" s="298">
        <v>0</v>
      </c>
      <c r="K21" s="297">
        <v>0</v>
      </c>
      <c r="L21" s="298">
        <v>0</v>
      </c>
      <c r="M21" s="297">
        <v>0</v>
      </c>
      <c r="N21" s="298">
        <v>0</v>
      </c>
      <c r="O21" s="297">
        <v>0</v>
      </c>
      <c r="P21" s="298">
        <v>0</v>
      </c>
      <c r="Q21" s="286">
        <f t="shared" si="0"/>
        <v>0</v>
      </c>
      <c r="R21" s="288">
        <f t="shared" si="1"/>
        <v>0</v>
      </c>
      <c r="S21" s="285"/>
      <c r="T21" s="287" t="str">
        <f t="shared" si="2"/>
        <v>NE</v>
      </c>
      <c r="U21" s="299"/>
      <c r="V21" s="299"/>
      <c r="W21" s="299">
        <v>0</v>
      </c>
      <c r="X21" s="300"/>
      <c r="Y21" s="301">
        <f t="shared" si="3"/>
        <v>0</v>
      </c>
      <c r="AA21" s="290">
        <f t="shared" si="4"/>
        <v>0</v>
      </c>
      <c r="AB21" s="290">
        <f t="shared" si="5"/>
        <v>300</v>
      </c>
      <c r="AC21" s="302">
        <f t="shared" si="6"/>
        <v>0</v>
      </c>
      <c r="AD21" s="302">
        <f t="shared" si="7"/>
        <v>0</v>
      </c>
      <c r="AE21" s="302">
        <f t="shared" si="8"/>
        <v>0</v>
      </c>
      <c r="AF21" s="302">
        <f t="shared" si="9"/>
        <v>0</v>
      </c>
      <c r="AG21" s="302">
        <f t="shared" si="10"/>
        <v>0</v>
      </c>
      <c r="AH21" s="303">
        <f t="shared" si="11"/>
        <v>100</v>
      </c>
      <c r="AI21" s="303">
        <f t="shared" si="12"/>
        <v>100</v>
      </c>
      <c r="AJ21" s="303">
        <f t="shared" si="13"/>
        <v>100</v>
      </c>
      <c r="AK21" s="303">
        <f t="shared" si="14"/>
        <v>100</v>
      </c>
      <c r="AL21" s="303">
        <f t="shared" si="15"/>
        <v>100</v>
      </c>
    </row>
    <row r="22" spans="1:38" ht="14.25" customHeight="1" hidden="1">
      <c r="A22" s="293">
        <v>20</v>
      </c>
      <c r="B22" s="294" t="s">
        <v>624</v>
      </c>
      <c r="C22" s="294" t="s">
        <v>625</v>
      </c>
      <c r="D22" s="295" t="s">
        <v>626</v>
      </c>
      <c r="E22" s="296" t="s">
        <v>587</v>
      </c>
      <c r="F22" s="294" t="s">
        <v>627</v>
      </c>
      <c r="G22" s="297">
        <v>0</v>
      </c>
      <c r="H22" s="298">
        <v>0</v>
      </c>
      <c r="I22" s="297">
        <v>0</v>
      </c>
      <c r="J22" s="298">
        <v>0</v>
      </c>
      <c r="K22" s="297">
        <v>0</v>
      </c>
      <c r="L22" s="298">
        <v>0</v>
      </c>
      <c r="M22" s="297">
        <v>0</v>
      </c>
      <c r="N22" s="298">
        <v>0</v>
      </c>
      <c r="O22" s="297">
        <v>0</v>
      </c>
      <c r="P22" s="298">
        <v>0</v>
      </c>
      <c r="Q22" s="286">
        <f t="shared" si="0"/>
        <v>0</v>
      </c>
      <c r="R22" s="288">
        <f t="shared" si="1"/>
        <v>0</v>
      </c>
      <c r="S22" s="285"/>
      <c r="T22" s="287" t="str">
        <f t="shared" si="2"/>
        <v>NE</v>
      </c>
      <c r="U22" s="299"/>
      <c r="V22" s="299"/>
      <c r="W22" s="299">
        <v>0</v>
      </c>
      <c r="X22" s="300"/>
      <c r="Y22" s="301">
        <f t="shared" si="3"/>
        <v>0</v>
      </c>
      <c r="AA22" s="290">
        <f t="shared" si="4"/>
        <v>0</v>
      </c>
      <c r="AB22" s="290">
        <f t="shared" si="5"/>
        <v>300</v>
      </c>
      <c r="AC22" s="302">
        <f t="shared" si="6"/>
        <v>0</v>
      </c>
      <c r="AD22" s="302">
        <f t="shared" si="7"/>
        <v>0</v>
      </c>
      <c r="AE22" s="302">
        <f t="shared" si="8"/>
        <v>0</v>
      </c>
      <c r="AF22" s="302">
        <f t="shared" si="9"/>
        <v>0</v>
      </c>
      <c r="AG22" s="302">
        <f t="shared" si="10"/>
        <v>0</v>
      </c>
      <c r="AH22" s="303">
        <f t="shared" si="11"/>
        <v>100</v>
      </c>
      <c r="AI22" s="303">
        <f t="shared" si="12"/>
        <v>100</v>
      </c>
      <c r="AJ22" s="303">
        <f t="shared" si="13"/>
        <v>100</v>
      </c>
      <c r="AK22" s="303">
        <f t="shared" si="14"/>
        <v>100</v>
      </c>
      <c r="AL22" s="303">
        <f t="shared" si="15"/>
        <v>100</v>
      </c>
    </row>
    <row r="23" spans="1:38" ht="14.25" customHeight="1" hidden="1">
      <c r="A23" s="293">
        <v>21</v>
      </c>
      <c r="B23" s="305" t="s">
        <v>628</v>
      </c>
      <c r="C23" s="305" t="s">
        <v>629</v>
      </c>
      <c r="D23" s="293" t="s">
        <v>116</v>
      </c>
      <c r="E23" s="296" t="s">
        <v>117</v>
      </c>
      <c r="F23" s="305" t="s">
        <v>630</v>
      </c>
      <c r="G23" s="297">
        <v>0</v>
      </c>
      <c r="H23" s="298">
        <v>0</v>
      </c>
      <c r="I23" s="297">
        <v>0</v>
      </c>
      <c r="J23" s="298">
        <v>0</v>
      </c>
      <c r="K23" s="297">
        <v>0</v>
      </c>
      <c r="L23" s="298">
        <v>0</v>
      </c>
      <c r="M23" s="297">
        <v>0</v>
      </c>
      <c r="N23" s="298">
        <v>0</v>
      </c>
      <c r="O23" s="297">
        <v>0</v>
      </c>
      <c r="P23" s="298">
        <v>0</v>
      </c>
      <c r="Q23" s="286">
        <f t="shared" si="0"/>
        <v>0</v>
      </c>
      <c r="R23" s="288">
        <f t="shared" si="1"/>
        <v>82.085</v>
      </c>
      <c r="S23" s="285"/>
      <c r="T23" s="287" t="str">
        <f t="shared" si="2"/>
        <v>ANO</v>
      </c>
      <c r="U23" s="299"/>
      <c r="V23" s="299"/>
      <c r="W23" s="299">
        <v>164.17</v>
      </c>
      <c r="X23" s="300"/>
      <c r="Y23" s="301">
        <f t="shared" si="3"/>
        <v>164.17</v>
      </c>
      <c r="AA23" s="290">
        <f t="shared" si="4"/>
        <v>0</v>
      </c>
      <c r="AB23" s="290">
        <f t="shared" si="5"/>
        <v>300</v>
      </c>
      <c r="AC23" s="302">
        <f t="shared" si="6"/>
        <v>0</v>
      </c>
      <c r="AD23" s="302">
        <f t="shared" si="7"/>
        <v>0</v>
      </c>
      <c r="AE23" s="302">
        <f t="shared" si="8"/>
        <v>0</v>
      </c>
      <c r="AF23" s="302">
        <f t="shared" si="9"/>
        <v>0</v>
      </c>
      <c r="AG23" s="302">
        <f t="shared" si="10"/>
        <v>0</v>
      </c>
      <c r="AH23" s="303">
        <f t="shared" si="11"/>
        <v>100</v>
      </c>
      <c r="AI23" s="303">
        <f t="shared" si="12"/>
        <v>100</v>
      </c>
      <c r="AJ23" s="303">
        <f t="shared" si="13"/>
        <v>100</v>
      </c>
      <c r="AK23" s="303">
        <f t="shared" si="14"/>
        <v>100</v>
      </c>
      <c r="AL23" s="303">
        <f t="shared" si="15"/>
        <v>100</v>
      </c>
    </row>
    <row r="24" spans="1:38" ht="14.25" customHeight="1" hidden="1">
      <c r="A24" s="293">
        <v>22</v>
      </c>
      <c r="B24" s="305" t="s">
        <v>631</v>
      </c>
      <c r="C24" s="305" t="s">
        <v>632</v>
      </c>
      <c r="D24" s="293" t="s">
        <v>633</v>
      </c>
      <c r="E24" s="296" t="s">
        <v>634</v>
      </c>
      <c r="F24" s="305" t="s">
        <v>635</v>
      </c>
      <c r="G24" s="297">
        <v>0</v>
      </c>
      <c r="H24" s="298">
        <v>0</v>
      </c>
      <c r="I24" s="297">
        <v>0</v>
      </c>
      <c r="J24" s="298">
        <v>0</v>
      </c>
      <c r="K24" s="297">
        <v>0</v>
      </c>
      <c r="L24" s="298">
        <v>0</v>
      </c>
      <c r="M24" s="297">
        <v>0</v>
      </c>
      <c r="N24" s="298">
        <v>0</v>
      </c>
      <c r="O24" s="297">
        <v>0</v>
      </c>
      <c r="P24" s="298">
        <v>0</v>
      </c>
      <c r="Q24" s="286">
        <f t="shared" si="0"/>
        <v>0</v>
      </c>
      <c r="R24" s="288">
        <f t="shared" si="1"/>
        <v>84.835</v>
      </c>
      <c r="S24" s="285"/>
      <c r="T24" s="287" t="str">
        <f t="shared" si="2"/>
        <v>ANO</v>
      </c>
      <c r="U24" s="299"/>
      <c r="V24" s="299"/>
      <c r="W24" s="299">
        <v>169.67</v>
      </c>
      <c r="X24" s="300"/>
      <c r="Y24" s="301">
        <f t="shared" si="3"/>
        <v>169.67</v>
      </c>
      <c r="AA24" s="290">
        <f t="shared" si="4"/>
        <v>0</v>
      </c>
      <c r="AB24" s="290">
        <f t="shared" si="5"/>
        <v>300</v>
      </c>
      <c r="AC24" s="302">
        <f t="shared" si="6"/>
        <v>0</v>
      </c>
      <c r="AD24" s="302">
        <f t="shared" si="7"/>
        <v>0</v>
      </c>
      <c r="AE24" s="302">
        <f t="shared" si="8"/>
        <v>0</v>
      </c>
      <c r="AF24" s="302">
        <f t="shared" si="9"/>
        <v>0</v>
      </c>
      <c r="AG24" s="302">
        <f t="shared" si="10"/>
        <v>0</v>
      </c>
      <c r="AH24" s="303">
        <f t="shared" si="11"/>
        <v>100</v>
      </c>
      <c r="AI24" s="303">
        <f t="shared" si="12"/>
        <v>100</v>
      </c>
      <c r="AJ24" s="303">
        <f t="shared" si="13"/>
        <v>100</v>
      </c>
      <c r="AK24" s="303">
        <f t="shared" si="14"/>
        <v>100</v>
      </c>
      <c r="AL24" s="303">
        <f t="shared" si="15"/>
        <v>100</v>
      </c>
    </row>
    <row r="25" spans="1:38" ht="14.25" customHeight="1" hidden="1">
      <c r="A25" s="293">
        <v>23</v>
      </c>
      <c r="B25" s="294" t="s">
        <v>636</v>
      </c>
      <c r="C25" s="294" t="s">
        <v>599</v>
      </c>
      <c r="D25" s="295" t="s">
        <v>637</v>
      </c>
      <c r="E25" s="296" t="s">
        <v>297</v>
      </c>
      <c r="F25" s="312" t="s">
        <v>638</v>
      </c>
      <c r="G25" s="297">
        <v>0</v>
      </c>
      <c r="H25" s="298">
        <v>0</v>
      </c>
      <c r="I25" s="297">
        <v>0</v>
      </c>
      <c r="J25" s="298">
        <v>0</v>
      </c>
      <c r="K25" s="297">
        <v>0</v>
      </c>
      <c r="L25" s="298">
        <v>0</v>
      </c>
      <c r="M25" s="297">
        <v>0</v>
      </c>
      <c r="N25" s="298">
        <v>0</v>
      </c>
      <c r="O25" s="297">
        <v>0</v>
      </c>
      <c r="P25" s="298">
        <v>0</v>
      </c>
      <c r="Q25" s="286">
        <f t="shared" si="0"/>
        <v>0</v>
      </c>
      <c r="R25" s="288">
        <f t="shared" si="1"/>
        <v>0</v>
      </c>
      <c r="S25" s="285"/>
      <c r="T25" s="287" t="str">
        <f t="shared" si="2"/>
        <v>NE</v>
      </c>
      <c r="U25" s="299"/>
      <c r="V25" s="299"/>
      <c r="W25" s="299">
        <v>0</v>
      </c>
      <c r="X25" s="300"/>
      <c r="Y25" s="301">
        <f t="shared" si="3"/>
        <v>0</v>
      </c>
      <c r="AA25" s="290">
        <f t="shared" si="4"/>
        <v>0</v>
      </c>
      <c r="AB25" s="290">
        <f t="shared" si="5"/>
        <v>300</v>
      </c>
      <c r="AC25" s="302">
        <f t="shared" si="6"/>
        <v>0</v>
      </c>
      <c r="AD25" s="302">
        <f t="shared" si="7"/>
        <v>0</v>
      </c>
      <c r="AE25" s="302">
        <f t="shared" si="8"/>
        <v>0</v>
      </c>
      <c r="AF25" s="302">
        <f t="shared" si="9"/>
        <v>0</v>
      </c>
      <c r="AG25" s="302">
        <f t="shared" si="10"/>
        <v>0</v>
      </c>
      <c r="AH25" s="303">
        <f t="shared" si="11"/>
        <v>100</v>
      </c>
      <c r="AI25" s="303">
        <f t="shared" si="12"/>
        <v>100</v>
      </c>
      <c r="AJ25" s="303">
        <f t="shared" si="13"/>
        <v>100</v>
      </c>
      <c r="AK25" s="303">
        <f t="shared" si="14"/>
        <v>100</v>
      </c>
      <c r="AL25" s="303">
        <f t="shared" si="15"/>
        <v>100</v>
      </c>
    </row>
    <row r="26" spans="1:38" ht="14.25" customHeight="1" hidden="1">
      <c r="A26" s="293">
        <v>24</v>
      </c>
      <c r="B26" s="294" t="s">
        <v>639</v>
      </c>
      <c r="C26" s="294" t="s">
        <v>640</v>
      </c>
      <c r="D26" s="295" t="s">
        <v>641</v>
      </c>
      <c r="E26" s="308" t="s">
        <v>642</v>
      </c>
      <c r="F26" s="308" t="s">
        <v>643</v>
      </c>
      <c r="G26" s="297">
        <v>0</v>
      </c>
      <c r="H26" s="298">
        <v>0</v>
      </c>
      <c r="I26" s="297">
        <v>0</v>
      </c>
      <c r="J26" s="298">
        <v>0</v>
      </c>
      <c r="K26" s="297">
        <v>0</v>
      </c>
      <c r="L26" s="298">
        <v>0</v>
      </c>
      <c r="M26" s="297">
        <v>0</v>
      </c>
      <c r="N26" s="298">
        <v>0</v>
      </c>
      <c r="O26" s="297">
        <v>0</v>
      </c>
      <c r="P26" s="298">
        <v>0</v>
      </c>
      <c r="Q26" s="286">
        <f t="shared" si="0"/>
        <v>0</v>
      </c>
      <c r="R26" s="288">
        <f t="shared" si="1"/>
        <v>0</v>
      </c>
      <c r="S26" s="285"/>
      <c r="T26" s="287" t="str">
        <f t="shared" si="2"/>
        <v>NE</v>
      </c>
      <c r="U26" s="299"/>
      <c r="V26" s="299"/>
      <c r="W26" s="299">
        <v>0</v>
      </c>
      <c r="X26" s="300"/>
      <c r="Y26" s="301">
        <f t="shared" si="3"/>
        <v>0</v>
      </c>
      <c r="AA26" s="290">
        <f t="shared" si="4"/>
        <v>0</v>
      </c>
      <c r="AB26" s="290">
        <f t="shared" si="5"/>
        <v>300</v>
      </c>
      <c r="AC26" s="302">
        <f t="shared" si="6"/>
        <v>0</v>
      </c>
      <c r="AD26" s="302">
        <f t="shared" si="7"/>
        <v>0</v>
      </c>
      <c r="AE26" s="302">
        <f t="shared" si="8"/>
        <v>0</v>
      </c>
      <c r="AF26" s="302">
        <f t="shared" si="9"/>
        <v>0</v>
      </c>
      <c r="AG26" s="302">
        <f t="shared" si="10"/>
        <v>0</v>
      </c>
      <c r="AH26" s="303">
        <f t="shared" si="11"/>
        <v>100</v>
      </c>
      <c r="AI26" s="303">
        <f t="shared" si="12"/>
        <v>100</v>
      </c>
      <c r="AJ26" s="303">
        <f t="shared" si="13"/>
        <v>100</v>
      </c>
      <c r="AK26" s="303">
        <f t="shared" si="14"/>
        <v>100</v>
      </c>
      <c r="AL26" s="303">
        <f t="shared" si="15"/>
        <v>100</v>
      </c>
    </row>
    <row r="27" spans="1:38" ht="14.25" customHeight="1" hidden="1">
      <c r="A27" s="293">
        <v>25</v>
      </c>
      <c r="B27" s="296" t="s">
        <v>644</v>
      </c>
      <c r="C27" s="296" t="s">
        <v>611</v>
      </c>
      <c r="D27" s="304"/>
      <c r="E27" s="296" t="s">
        <v>645</v>
      </c>
      <c r="F27" s="296" t="s">
        <v>646</v>
      </c>
      <c r="G27" s="297">
        <v>0</v>
      </c>
      <c r="H27" s="298">
        <v>0</v>
      </c>
      <c r="I27" s="297">
        <v>0</v>
      </c>
      <c r="J27" s="298">
        <v>0</v>
      </c>
      <c r="K27" s="297">
        <v>0</v>
      </c>
      <c r="L27" s="298">
        <v>0</v>
      </c>
      <c r="M27" s="297">
        <v>0</v>
      </c>
      <c r="N27" s="298">
        <v>0</v>
      </c>
      <c r="O27" s="297">
        <v>0</v>
      </c>
      <c r="P27" s="298">
        <v>0</v>
      </c>
      <c r="Q27" s="286">
        <f t="shared" si="0"/>
        <v>0</v>
      </c>
      <c r="R27" s="288">
        <f t="shared" si="1"/>
        <v>0</v>
      </c>
      <c r="S27" s="285"/>
      <c r="T27" s="287" t="str">
        <f t="shared" si="2"/>
        <v>NE</v>
      </c>
      <c r="U27" s="299"/>
      <c r="V27" s="299"/>
      <c r="W27" s="299">
        <v>0</v>
      </c>
      <c r="X27" s="300"/>
      <c r="Y27" s="301">
        <f t="shared" si="3"/>
        <v>0</v>
      </c>
      <c r="AA27" s="290">
        <f t="shared" si="4"/>
        <v>0</v>
      </c>
      <c r="AB27" s="290">
        <f t="shared" si="5"/>
        <v>300</v>
      </c>
      <c r="AC27" s="302">
        <f t="shared" si="6"/>
        <v>0</v>
      </c>
      <c r="AD27" s="302">
        <f t="shared" si="7"/>
        <v>0</v>
      </c>
      <c r="AE27" s="302">
        <f t="shared" si="8"/>
        <v>0</v>
      </c>
      <c r="AF27" s="302">
        <f t="shared" si="9"/>
        <v>0</v>
      </c>
      <c r="AG27" s="302">
        <f t="shared" si="10"/>
        <v>0</v>
      </c>
      <c r="AH27" s="303">
        <f t="shared" si="11"/>
        <v>100</v>
      </c>
      <c r="AI27" s="303">
        <f t="shared" si="12"/>
        <v>100</v>
      </c>
      <c r="AJ27" s="303">
        <f t="shared" si="13"/>
        <v>100</v>
      </c>
      <c r="AK27" s="303">
        <f t="shared" si="14"/>
        <v>100</v>
      </c>
      <c r="AL27" s="303">
        <f t="shared" si="15"/>
        <v>100</v>
      </c>
    </row>
    <row r="28" spans="1:38" ht="14.25" customHeight="1" hidden="1">
      <c r="A28" s="293">
        <v>26</v>
      </c>
      <c r="B28" s="305" t="s">
        <v>647</v>
      </c>
      <c r="C28" s="305" t="s">
        <v>648</v>
      </c>
      <c r="D28" s="293" t="s">
        <v>608</v>
      </c>
      <c r="E28" s="305" t="s">
        <v>649</v>
      </c>
      <c r="F28" s="305" t="s">
        <v>650</v>
      </c>
      <c r="G28" s="297">
        <v>0</v>
      </c>
      <c r="H28" s="298">
        <v>0</v>
      </c>
      <c r="I28" s="297">
        <v>0</v>
      </c>
      <c r="J28" s="298">
        <v>0</v>
      </c>
      <c r="K28" s="297">
        <v>0</v>
      </c>
      <c r="L28" s="298">
        <v>0</v>
      </c>
      <c r="M28" s="297">
        <v>0</v>
      </c>
      <c r="N28" s="298">
        <v>0</v>
      </c>
      <c r="O28" s="297">
        <v>0</v>
      </c>
      <c r="P28" s="298">
        <v>0</v>
      </c>
      <c r="Q28" s="286">
        <f t="shared" si="0"/>
        <v>0</v>
      </c>
      <c r="R28" s="288">
        <f t="shared" si="1"/>
        <v>0</v>
      </c>
      <c r="S28" s="285"/>
      <c r="T28" s="287" t="str">
        <f t="shared" si="2"/>
        <v>NE</v>
      </c>
      <c r="U28" s="299"/>
      <c r="V28" s="299"/>
      <c r="W28" s="299">
        <v>0</v>
      </c>
      <c r="X28" s="300"/>
      <c r="Y28" s="301">
        <f t="shared" si="3"/>
        <v>0</v>
      </c>
      <c r="AA28" s="290">
        <f t="shared" si="4"/>
        <v>0</v>
      </c>
      <c r="AB28" s="290">
        <f t="shared" si="5"/>
        <v>300</v>
      </c>
      <c r="AC28" s="302">
        <f t="shared" si="6"/>
        <v>0</v>
      </c>
      <c r="AD28" s="302">
        <f t="shared" si="7"/>
        <v>0</v>
      </c>
      <c r="AE28" s="302">
        <f t="shared" si="8"/>
        <v>0</v>
      </c>
      <c r="AF28" s="302">
        <f t="shared" si="9"/>
        <v>0</v>
      </c>
      <c r="AG28" s="302">
        <f t="shared" si="10"/>
        <v>0</v>
      </c>
      <c r="AH28" s="303">
        <f t="shared" si="11"/>
        <v>100</v>
      </c>
      <c r="AI28" s="303">
        <f t="shared" si="12"/>
        <v>100</v>
      </c>
      <c r="AJ28" s="303">
        <f t="shared" si="13"/>
        <v>100</v>
      </c>
      <c r="AK28" s="303">
        <f t="shared" si="14"/>
        <v>100</v>
      </c>
      <c r="AL28" s="303">
        <f t="shared" si="15"/>
        <v>100</v>
      </c>
    </row>
    <row r="29" spans="1:38" ht="14.25" customHeight="1" hidden="1">
      <c r="A29" s="293">
        <v>27</v>
      </c>
      <c r="B29" s="305" t="s">
        <v>651</v>
      </c>
      <c r="C29" s="305" t="s">
        <v>652</v>
      </c>
      <c r="D29" s="293" t="s">
        <v>116</v>
      </c>
      <c r="E29" s="296" t="s">
        <v>604</v>
      </c>
      <c r="F29" s="305" t="s">
        <v>653</v>
      </c>
      <c r="G29" s="297">
        <v>0</v>
      </c>
      <c r="H29" s="298">
        <v>0</v>
      </c>
      <c r="I29" s="297">
        <v>0</v>
      </c>
      <c r="J29" s="298">
        <v>0</v>
      </c>
      <c r="K29" s="297">
        <v>0</v>
      </c>
      <c r="L29" s="298">
        <v>0</v>
      </c>
      <c r="M29" s="297">
        <v>0</v>
      </c>
      <c r="N29" s="298">
        <v>0</v>
      </c>
      <c r="O29" s="297">
        <v>0</v>
      </c>
      <c r="P29" s="298">
        <v>0</v>
      </c>
      <c r="Q29" s="286">
        <f t="shared" si="0"/>
        <v>0</v>
      </c>
      <c r="R29" s="288">
        <f t="shared" si="1"/>
        <v>0</v>
      </c>
      <c r="S29" s="285"/>
      <c r="T29" s="287" t="str">
        <f t="shared" si="2"/>
        <v>NE</v>
      </c>
      <c r="U29" s="299"/>
      <c r="V29" s="299"/>
      <c r="W29" s="299">
        <v>0</v>
      </c>
      <c r="X29" s="300"/>
      <c r="Y29" s="301">
        <f t="shared" si="3"/>
        <v>0</v>
      </c>
      <c r="AA29" s="290">
        <f t="shared" si="4"/>
        <v>0</v>
      </c>
      <c r="AB29" s="290">
        <f t="shared" si="5"/>
        <v>300</v>
      </c>
      <c r="AC29" s="302">
        <f t="shared" si="6"/>
        <v>0</v>
      </c>
      <c r="AD29" s="302">
        <f t="shared" si="7"/>
        <v>0</v>
      </c>
      <c r="AE29" s="302">
        <f t="shared" si="8"/>
        <v>0</v>
      </c>
      <c r="AF29" s="302">
        <f t="shared" si="9"/>
        <v>0</v>
      </c>
      <c r="AG29" s="302">
        <f t="shared" si="10"/>
        <v>0</v>
      </c>
      <c r="AH29" s="303">
        <f t="shared" si="11"/>
        <v>100</v>
      </c>
      <c r="AI29" s="303">
        <f t="shared" si="12"/>
        <v>100</v>
      </c>
      <c r="AJ29" s="303">
        <f t="shared" si="13"/>
        <v>100</v>
      </c>
      <c r="AK29" s="303">
        <f t="shared" si="14"/>
        <v>100</v>
      </c>
      <c r="AL29" s="303">
        <f t="shared" si="15"/>
        <v>100</v>
      </c>
    </row>
    <row r="30" spans="1:38" ht="14.25" customHeight="1" hidden="1">
      <c r="A30" s="293">
        <v>28</v>
      </c>
      <c r="B30" s="305" t="s">
        <v>654</v>
      </c>
      <c r="C30" s="305" t="s">
        <v>655</v>
      </c>
      <c r="D30" s="293" t="s">
        <v>116</v>
      </c>
      <c r="E30" s="296" t="s">
        <v>604</v>
      </c>
      <c r="F30" s="305" t="s">
        <v>656</v>
      </c>
      <c r="G30" s="293">
        <v>0</v>
      </c>
      <c r="H30" s="299">
        <v>0</v>
      </c>
      <c r="I30" s="293">
        <v>0</v>
      </c>
      <c r="J30" s="299">
        <v>0</v>
      </c>
      <c r="K30" s="293">
        <v>0</v>
      </c>
      <c r="L30" s="299">
        <v>0</v>
      </c>
      <c r="M30" s="293">
        <v>0</v>
      </c>
      <c r="N30" s="299">
        <v>0</v>
      </c>
      <c r="O30" s="293">
        <v>0</v>
      </c>
      <c r="P30" s="299">
        <v>0</v>
      </c>
      <c r="Q30" s="286">
        <f t="shared" si="0"/>
        <v>0</v>
      </c>
      <c r="R30" s="288">
        <f t="shared" si="1"/>
        <v>0</v>
      </c>
      <c r="T30" s="287" t="str">
        <f t="shared" si="2"/>
        <v>NE</v>
      </c>
      <c r="U30" s="299"/>
      <c r="V30" s="299"/>
      <c r="W30" s="299">
        <v>0</v>
      </c>
      <c r="X30" s="300"/>
      <c r="Y30" s="301">
        <f t="shared" si="3"/>
        <v>0</v>
      </c>
      <c r="AA30" s="290">
        <f t="shared" si="4"/>
        <v>0</v>
      </c>
      <c r="AB30" s="290">
        <f t="shared" si="5"/>
        <v>300</v>
      </c>
      <c r="AC30" s="302">
        <f t="shared" si="6"/>
        <v>0</v>
      </c>
      <c r="AD30" s="302">
        <f t="shared" si="7"/>
        <v>0</v>
      </c>
      <c r="AE30" s="302">
        <f t="shared" si="8"/>
        <v>0</v>
      </c>
      <c r="AF30" s="302">
        <f t="shared" si="9"/>
        <v>0</v>
      </c>
      <c r="AG30" s="302">
        <f t="shared" si="10"/>
        <v>0</v>
      </c>
      <c r="AH30" s="303">
        <f t="shared" si="11"/>
        <v>100</v>
      </c>
      <c r="AI30" s="303">
        <f t="shared" si="12"/>
        <v>100</v>
      </c>
      <c r="AJ30" s="303">
        <f t="shared" si="13"/>
        <v>100</v>
      </c>
      <c r="AK30" s="303">
        <f t="shared" si="14"/>
        <v>100</v>
      </c>
      <c r="AL30" s="303">
        <f t="shared" si="15"/>
        <v>100</v>
      </c>
    </row>
    <row r="31" spans="1:38" ht="14.25" customHeight="1" hidden="1">
      <c r="A31" s="293">
        <v>29</v>
      </c>
      <c r="B31" s="305" t="s">
        <v>657</v>
      </c>
      <c r="C31" s="305" t="s">
        <v>658</v>
      </c>
      <c r="D31" s="293" t="s">
        <v>116</v>
      </c>
      <c r="E31" s="296" t="s">
        <v>604</v>
      </c>
      <c r="F31" s="313" t="s">
        <v>659</v>
      </c>
      <c r="G31" s="297">
        <v>0</v>
      </c>
      <c r="H31" s="298">
        <v>0</v>
      </c>
      <c r="I31" s="297">
        <v>0</v>
      </c>
      <c r="J31" s="298">
        <v>0</v>
      </c>
      <c r="K31" s="297">
        <v>0</v>
      </c>
      <c r="L31" s="298">
        <v>0</v>
      </c>
      <c r="M31" s="297">
        <v>0</v>
      </c>
      <c r="N31" s="298">
        <v>0</v>
      </c>
      <c r="O31" s="297">
        <v>0</v>
      </c>
      <c r="P31" s="298">
        <v>0</v>
      </c>
      <c r="Q31" s="286">
        <f t="shared" si="0"/>
        <v>0</v>
      </c>
      <c r="R31" s="288">
        <f t="shared" si="1"/>
        <v>122.05333333333334</v>
      </c>
      <c r="S31" s="285"/>
      <c r="T31" s="287" t="str">
        <f t="shared" si="2"/>
        <v>ANO</v>
      </c>
      <c r="U31" s="299"/>
      <c r="V31" s="299"/>
      <c r="W31" s="299">
        <v>184.83</v>
      </c>
      <c r="X31" s="300">
        <v>181.33</v>
      </c>
      <c r="Y31" s="301">
        <f t="shared" si="3"/>
        <v>183.08</v>
      </c>
      <c r="AA31" s="290">
        <f t="shared" si="4"/>
        <v>0</v>
      </c>
      <c r="AB31" s="290">
        <f t="shared" si="5"/>
        <v>300</v>
      </c>
      <c r="AC31" s="302">
        <f t="shared" si="6"/>
        <v>0</v>
      </c>
      <c r="AD31" s="302">
        <f t="shared" si="7"/>
        <v>0</v>
      </c>
      <c r="AE31" s="302">
        <f t="shared" si="8"/>
        <v>0</v>
      </c>
      <c r="AF31" s="302">
        <f t="shared" si="9"/>
        <v>0</v>
      </c>
      <c r="AG31" s="302">
        <f t="shared" si="10"/>
        <v>0</v>
      </c>
      <c r="AH31" s="303">
        <f t="shared" si="11"/>
        <v>100</v>
      </c>
      <c r="AI31" s="303">
        <f t="shared" si="12"/>
        <v>100</v>
      </c>
      <c r="AJ31" s="303">
        <f t="shared" si="13"/>
        <v>100</v>
      </c>
      <c r="AK31" s="303">
        <f t="shared" si="14"/>
        <v>100</v>
      </c>
      <c r="AL31" s="303">
        <f t="shared" si="15"/>
        <v>100</v>
      </c>
    </row>
    <row r="32" spans="1:38" ht="14.25" customHeight="1" hidden="1">
      <c r="A32" s="293">
        <v>30</v>
      </c>
      <c r="B32" s="296" t="s">
        <v>660</v>
      </c>
      <c r="C32" s="296" t="s">
        <v>214</v>
      </c>
      <c r="D32" s="304" t="s">
        <v>390</v>
      </c>
      <c r="E32" s="296" t="s">
        <v>661</v>
      </c>
      <c r="F32" s="296" t="s">
        <v>662</v>
      </c>
      <c r="G32" s="297">
        <v>0</v>
      </c>
      <c r="H32" s="298">
        <v>0</v>
      </c>
      <c r="I32" s="297">
        <v>0</v>
      </c>
      <c r="J32" s="298">
        <v>0</v>
      </c>
      <c r="K32" s="297">
        <v>0</v>
      </c>
      <c r="L32" s="298">
        <v>0</v>
      </c>
      <c r="M32" s="297">
        <v>0</v>
      </c>
      <c r="N32" s="298">
        <v>0</v>
      </c>
      <c r="O32" s="297">
        <v>0</v>
      </c>
      <c r="P32" s="298">
        <v>0</v>
      </c>
      <c r="Q32" s="286">
        <f t="shared" si="0"/>
        <v>0</v>
      </c>
      <c r="R32" s="288">
        <f t="shared" si="1"/>
        <v>0</v>
      </c>
      <c r="S32" s="285"/>
      <c r="T32" s="287" t="str">
        <f t="shared" si="2"/>
        <v>NE</v>
      </c>
      <c r="U32" s="299"/>
      <c r="V32" s="299"/>
      <c r="W32" s="299">
        <v>0</v>
      </c>
      <c r="X32" s="300"/>
      <c r="Y32" s="301">
        <f t="shared" si="3"/>
        <v>0</v>
      </c>
      <c r="AA32" s="290">
        <f t="shared" si="4"/>
        <v>0</v>
      </c>
      <c r="AB32" s="290">
        <f t="shared" si="5"/>
        <v>300</v>
      </c>
      <c r="AC32" s="302">
        <f t="shared" si="6"/>
        <v>0</v>
      </c>
      <c r="AD32" s="302">
        <f t="shared" si="7"/>
        <v>0</v>
      </c>
      <c r="AE32" s="302">
        <f t="shared" si="8"/>
        <v>0</v>
      </c>
      <c r="AF32" s="302">
        <f t="shared" si="9"/>
        <v>0</v>
      </c>
      <c r="AG32" s="302">
        <f t="shared" si="10"/>
        <v>0</v>
      </c>
      <c r="AH32" s="303">
        <f t="shared" si="11"/>
        <v>100</v>
      </c>
      <c r="AI32" s="303">
        <f t="shared" si="12"/>
        <v>100</v>
      </c>
      <c r="AJ32" s="303">
        <f t="shared" si="13"/>
        <v>100</v>
      </c>
      <c r="AK32" s="303">
        <f t="shared" si="14"/>
        <v>100</v>
      </c>
      <c r="AL32" s="303">
        <f t="shared" si="15"/>
        <v>100</v>
      </c>
    </row>
    <row r="33" spans="1:38" ht="14.25" customHeight="1" hidden="1">
      <c r="A33" s="293">
        <v>31</v>
      </c>
      <c r="B33" s="314" t="s">
        <v>663</v>
      </c>
      <c r="C33" s="296" t="s">
        <v>664</v>
      </c>
      <c r="D33" s="293" t="s">
        <v>116</v>
      </c>
      <c r="E33" s="307" t="s">
        <v>665</v>
      </c>
      <c r="F33" s="313"/>
      <c r="G33" s="297">
        <v>0</v>
      </c>
      <c r="H33" s="298">
        <v>0</v>
      </c>
      <c r="I33" s="297">
        <v>0</v>
      </c>
      <c r="J33" s="298">
        <v>0</v>
      </c>
      <c r="K33" s="297">
        <v>0</v>
      </c>
      <c r="L33" s="298">
        <v>0</v>
      </c>
      <c r="M33" s="297">
        <v>0</v>
      </c>
      <c r="N33" s="298">
        <v>0</v>
      </c>
      <c r="O33" s="297">
        <v>0</v>
      </c>
      <c r="P33" s="298">
        <v>0</v>
      </c>
      <c r="Q33" s="286">
        <f t="shared" si="0"/>
        <v>0</v>
      </c>
      <c r="R33" s="288">
        <f t="shared" si="1"/>
        <v>0</v>
      </c>
      <c r="S33" s="285"/>
      <c r="T33" s="287" t="str">
        <f t="shared" si="2"/>
        <v>NE</v>
      </c>
      <c r="U33" s="299"/>
      <c r="V33" s="299"/>
      <c r="W33" s="299">
        <v>0</v>
      </c>
      <c r="X33" s="300"/>
      <c r="Y33" s="301">
        <f t="shared" si="3"/>
        <v>0</v>
      </c>
      <c r="AA33" s="290">
        <f t="shared" si="4"/>
        <v>0</v>
      </c>
      <c r="AB33" s="290">
        <f t="shared" si="5"/>
        <v>300</v>
      </c>
      <c r="AC33" s="302">
        <f t="shared" si="6"/>
        <v>0</v>
      </c>
      <c r="AD33" s="302">
        <f t="shared" si="7"/>
        <v>0</v>
      </c>
      <c r="AE33" s="302">
        <f t="shared" si="8"/>
        <v>0</v>
      </c>
      <c r="AF33" s="302">
        <f t="shared" si="9"/>
        <v>0</v>
      </c>
      <c r="AG33" s="302">
        <f t="shared" si="10"/>
        <v>0</v>
      </c>
      <c r="AH33" s="303">
        <f t="shared" si="11"/>
        <v>100</v>
      </c>
      <c r="AI33" s="303">
        <f t="shared" si="12"/>
        <v>100</v>
      </c>
      <c r="AJ33" s="303">
        <f t="shared" si="13"/>
        <v>100</v>
      </c>
      <c r="AK33" s="303">
        <f t="shared" si="14"/>
        <v>100</v>
      </c>
      <c r="AL33" s="303">
        <f t="shared" si="15"/>
        <v>100</v>
      </c>
    </row>
    <row r="34" spans="1:38" ht="14.25" customHeight="1" hidden="1">
      <c r="A34" s="293">
        <v>32</v>
      </c>
      <c r="B34" s="305" t="s">
        <v>666</v>
      </c>
      <c r="C34" s="305" t="s">
        <v>667</v>
      </c>
      <c r="D34" s="293" t="s">
        <v>608</v>
      </c>
      <c r="E34" s="305" t="s">
        <v>622</v>
      </c>
      <c r="F34" s="305" t="s">
        <v>668</v>
      </c>
      <c r="G34" s="297">
        <v>0</v>
      </c>
      <c r="H34" s="298">
        <v>0</v>
      </c>
      <c r="I34" s="297">
        <v>0</v>
      </c>
      <c r="J34" s="298">
        <v>0</v>
      </c>
      <c r="K34" s="297">
        <v>0</v>
      </c>
      <c r="L34" s="298">
        <v>0</v>
      </c>
      <c r="M34" s="297">
        <v>0</v>
      </c>
      <c r="N34" s="298">
        <v>0</v>
      </c>
      <c r="O34" s="297">
        <v>0</v>
      </c>
      <c r="P34" s="298">
        <v>0</v>
      </c>
      <c r="Q34" s="286">
        <f t="shared" si="0"/>
        <v>0</v>
      </c>
      <c r="R34" s="288">
        <f t="shared" si="1"/>
        <v>0</v>
      </c>
      <c r="S34" s="285"/>
      <c r="T34" s="287" t="str">
        <f t="shared" si="2"/>
        <v>NE</v>
      </c>
      <c r="U34" s="299"/>
      <c r="V34" s="299"/>
      <c r="W34" s="299">
        <v>0</v>
      </c>
      <c r="X34" s="300"/>
      <c r="Y34" s="301">
        <f t="shared" si="3"/>
        <v>0</v>
      </c>
      <c r="AA34" s="290">
        <f t="shared" si="4"/>
        <v>0</v>
      </c>
      <c r="AB34" s="290">
        <f t="shared" si="5"/>
        <v>300</v>
      </c>
      <c r="AC34" s="302">
        <f t="shared" si="6"/>
        <v>0</v>
      </c>
      <c r="AD34" s="302">
        <f t="shared" si="7"/>
        <v>0</v>
      </c>
      <c r="AE34" s="302">
        <f t="shared" si="8"/>
        <v>0</v>
      </c>
      <c r="AF34" s="302">
        <f t="shared" si="9"/>
        <v>0</v>
      </c>
      <c r="AG34" s="302">
        <f t="shared" si="10"/>
        <v>0</v>
      </c>
      <c r="AH34" s="303">
        <f t="shared" si="11"/>
        <v>100</v>
      </c>
      <c r="AI34" s="303">
        <f t="shared" si="12"/>
        <v>100</v>
      </c>
      <c r="AJ34" s="303">
        <f t="shared" si="13"/>
        <v>100</v>
      </c>
      <c r="AK34" s="303">
        <f t="shared" si="14"/>
        <v>100</v>
      </c>
      <c r="AL34" s="303">
        <f t="shared" si="15"/>
        <v>100</v>
      </c>
    </row>
    <row r="35" spans="1:38" ht="14.25" customHeight="1" hidden="1">
      <c r="A35" s="293">
        <v>33</v>
      </c>
      <c r="B35" s="314" t="s">
        <v>669</v>
      </c>
      <c r="C35" s="305" t="s">
        <v>670</v>
      </c>
      <c r="D35" s="293" t="s">
        <v>608</v>
      </c>
      <c r="E35" s="305" t="s">
        <v>671</v>
      </c>
      <c r="F35" s="314" t="s">
        <v>672</v>
      </c>
      <c r="G35" s="297">
        <v>0</v>
      </c>
      <c r="H35" s="298">
        <v>0</v>
      </c>
      <c r="I35" s="297">
        <v>0</v>
      </c>
      <c r="J35" s="298">
        <v>0</v>
      </c>
      <c r="K35" s="297">
        <v>0</v>
      </c>
      <c r="L35" s="298">
        <v>0</v>
      </c>
      <c r="M35" s="297">
        <v>0</v>
      </c>
      <c r="N35" s="298">
        <v>0</v>
      </c>
      <c r="O35" s="297">
        <v>0</v>
      </c>
      <c r="P35" s="298">
        <v>0</v>
      </c>
      <c r="Q35" s="286">
        <f t="shared" si="0"/>
        <v>0</v>
      </c>
      <c r="R35" s="288">
        <f t="shared" si="1"/>
        <v>0</v>
      </c>
      <c r="S35" s="285"/>
      <c r="T35" s="287" t="str">
        <f t="shared" si="2"/>
        <v>NE</v>
      </c>
      <c r="U35" s="299"/>
      <c r="V35" s="299"/>
      <c r="W35" s="299">
        <v>0</v>
      </c>
      <c r="X35" s="300"/>
      <c r="Y35" s="301">
        <f t="shared" si="3"/>
        <v>0</v>
      </c>
      <c r="AA35" s="290">
        <f t="shared" si="4"/>
        <v>0</v>
      </c>
      <c r="AB35" s="290">
        <f t="shared" si="5"/>
        <v>300</v>
      </c>
      <c r="AC35" s="302">
        <f t="shared" si="6"/>
        <v>0</v>
      </c>
      <c r="AD35" s="302">
        <f t="shared" si="7"/>
        <v>0</v>
      </c>
      <c r="AE35" s="302">
        <f t="shared" si="8"/>
        <v>0</v>
      </c>
      <c r="AF35" s="302">
        <f t="shared" si="9"/>
        <v>0</v>
      </c>
      <c r="AG35" s="302">
        <f t="shared" si="10"/>
        <v>0</v>
      </c>
      <c r="AH35" s="303">
        <f t="shared" si="11"/>
        <v>100</v>
      </c>
      <c r="AI35" s="303">
        <f t="shared" si="12"/>
        <v>100</v>
      </c>
      <c r="AJ35" s="303">
        <f t="shared" si="13"/>
        <v>100</v>
      </c>
      <c r="AK35" s="303">
        <f t="shared" si="14"/>
        <v>100</v>
      </c>
      <c r="AL35" s="303">
        <f t="shared" si="15"/>
        <v>100</v>
      </c>
    </row>
    <row r="36" spans="1:38" ht="14.25" customHeight="1" hidden="1">
      <c r="A36" s="293">
        <v>34</v>
      </c>
      <c r="B36" s="305" t="s">
        <v>673</v>
      </c>
      <c r="C36" s="305" t="s">
        <v>674</v>
      </c>
      <c r="D36" s="293" t="s">
        <v>608</v>
      </c>
      <c r="E36" s="305" t="s">
        <v>675</v>
      </c>
      <c r="F36" s="305" t="s">
        <v>202</v>
      </c>
      <c r="G36" s="297">
        <v>0</v>
      </c>
      <c r="H36" s="298">
        <v>0</v>
      </c>
      <c r="I36" s="297">
        <v>0</v>
      </c>
      <c r="J36" s="298">
        <v>0</v>
      </c>
      <c r="K36" s="297">
        <v>0</v>
      </c>
      <c r="L36" s="298">
        <v>0</v>
      </c>
      <c r="M36" s="297">
        <v>0</v>
      </c>
      <c r="N36" s="298">
        <v>0</v>
      </c>
      <c r="O36" s="297">
        <v>0</v>
      </c>
      <c r="P36" s="298">
        <v>0</v>
      </c>
      <c r="Q36" s="286">
        <f t="shared" si="0"/>
        <v>0</v>
      </c>
      <c r="R36" s="288">
        <f t="shared" si="1"/>
        <v>0</v>
      </c>
      <c r="S36" s="285"/>
      <c r="T36" s="287" t="str">
        <f t="shared" si="2"/>
        <v>NE</v>
      </c>
      <c r="U36" s="299"/>
      <c r="V36" s="299"/>
      <c r="W36" s="299">
        <v>0</v>
      </c>
      <c r="X36" s="300"/>
      <c r="Y36" s="301">
        <f t="shared" si="3"/>
        <v>0</v>
      </c>
      <c r="AA36" s="290">
        <f t="shared" si="4"/>
        <v>0</v>
      </c>
      <c r="AB36" s="290">
        <f t="shared" si="5"/>
        <v>300</v>
      </c>
      <c r="AC36" s="302">
        <f t="shared" si="6"/>
        <v>0</v>
      </c>
      <c r="AD36" s="302">
        <f t="shared" si="7"/>
        <v>0</v>
      </c>
      <c r="AE36" s="302">
        <f t="shared" si="8"/>
        <v>0</v>
      </c>
      <c r="AF36" s="302">
        <f t="shared" si="9"/>
        <v>0</v>
      </c>
      <c r="AG36" s="302">
        <f t="shared" si="10"/>
        <v>0</v>
      </c>
      <c r="AH36" s="303">
        <f t="shared" si="11"/>
        <v>100</v>
      </c>
      <c r="AI36" s="303">
        <f t="shared" si="12"/>
        <v>100</v>
      </c>
      <c r="AJ36" s="303">
        <f t="shared" si="13"/>
        <v>100</v>
      </c>
      <c r="AK36" s="303">
        <f t="shared" si="14"/>
        <v>100</v>
      </c>
      <c r="AL36" s="303">
        <f t="shared" si="15"/>
        <v>100</v>
      </c>
    </row>
    <row r="37" spans="1:38" ht="14.25" customHeight="1" hidden="1">
      <c r="A37" s="293">
        <v>35</v>
      </c>
      <c r="B37" s="305" t="s">
        <v>676</v>
      </c>
      <c r="C37" s="305" t="s">
        <v>677</v>
      </c>
      <c r="D37" s="293" t="s">
        <v>116</v>
      </c>
      <c r="E37" s="296" t="s">
        <v>604</v>
      </c>
      <c r="F37" s="305" t="s">
        <v>678</v>
      </c>
      <c r="G37" s="297">
        <v>0</v>
      </c>
      <c r="H37" s="298">
        <v>0</v>
      </c>
      <c r="I37" s="297">
        <v>0</v>
      </c>
      <c r="J37" s="298">
        <v>0</v>
      </c>
      <c r="K37" s="297">
        <v>0</v>
      </c>
      <c r="L37" s="298">
        <v>0</v>
      </c>
      <c r="M37" s="297">
        <v>0</v>
      </c>
      <c r="N37" s="298">
        <v>0</v>
      </c>
      <c r="O37" s="297">
        <v>0</v>
      </c>
      <c r="P37" s="298">
        <v>0</v>
      </c>
      <c r="Q37" s="286">
        <f t="shared" si="0"/>
        <v>0</v>
      </c>
      <c r="R37" s="288">
        <f t="shared" si="1"/>
        <v>76.815</v>
      </c>
      <c r="S37" s="285"/>
      <c r="T37" s="287" t="str">
        <f t="shared" si="2"/>
        <v>ANO</v>
      </c>
      <c r="U37" s="299"/>
      <c r="V37" s="299"/>
      <c r="W37" s="299">
        <v>153.63</v>
      </c>
      <c r="X37" s="300"/>
      <c r="Y37" s="301">
        <f t="shared" si="3"/>
        <v>153.63</v>
      </c>
      <c r="AA37" s="290">
        <f t="shared" si="4"/>
        <v>0</v>
      </c>
      <c r="AB37" s="290">
        <f t="shared" si="5"/>
        <v>300</v>
      </c>
      <c r="AC37" s="302">
        <f t="shared" si="6"/>
        <v>0</v>
      </c>
      <c r="AD37" s="302">
        <f t="shared" si="7"/>
        <v>0</v>
      </c>
      <c r="AE37" s="302">
        <f t="shared" si="8"/>
        <v>0</v>
      </c>
      <c r="AF37" s="302">
        <f t="shared" si="9"/>
        <v>0</v>
      </c>
      <c r="AG37" s="302">
        <f t="shared" si="10"/>
        <v>0</v>
      </c>
      <c r="AH37" s="303">
        <f t="shared" si="11"/>
        <v>100</v>
      </c>
      <c r="AI37" s="303">
        <f t="shared" si="12"/>
        <v>100</v>
      </c>
      <c r="AJ37" s="303">
        <f t="shared" si="13"/>
        <v>100</v>
      </c>
      <c r="AK37" s="303">
        <f t="shared" si="14"/>
        <v>100</v>
      </c>
      <c r="AL37" s="303">
        <f t="shared" si="15"/>
        <v>100</v>
      </c>
    </row>
    <row r="38" spans="1:38" ht="14.25" customHeight="1" hidden="1">
      <c r="A38" s="293">
        <v>36</v>
      </c>
      <c r="B38" s="314" t="s">
        <v>679</v>
      </c>
      <c r="C38" s="305" t="s">
        <v>680</v>
      </c>
      <c r="D38" s="293" t="s">
        <v>608</v>
      </c>
      <c r="E38" s="305" t="s">
        <v>681</v>
      </c>
      <c r="F38" s="305" t="s">
        <v>616</v>
      </c>
      <c r="G38" s="297">
        <v>0</v>
      </c>
      <c r="H38" s="298">
        <v>0</v>
      </c>
      <c r="I38" s="297">
        <v>0</v>
      </c>
      <c r="J38" s="298">
        <v>0</v>
      </c>
      <c r="K38" s="297">
        <v>0</v>
      </c>
      <c r="L38" s="298">
        <v>0</v>
      </c>
      <c r="M38" s="297">
        <v>0</v>
      </c>
      <c r="N38" s="298">
        <v>0</v>
      </c>
      <c r="O38" s="297">
        <v>0</v>
      </c>
      <c r="P38" s="298">
        <v>0</v>
      </c>
      <c r="Q38" s="286">
        <f t="shared" si="0"/>
        <v>0</v>
      </c>
      <c r="R38" s="288">
        <f t="shared" si="1"/>
        <v>0</v>
      </c>
      <c r="S38" s="285"/>
      <c r="T38" s="287" t="str">
        <f t="shared" si="2"/>
        <v>NE</v>
      </c>
      <c r="U38" s="299"/>
      <c r="V38" s="299"/>
      <c r="W38" s="299">
        <v>0</v>
      </c>
      <c r="X38" s="300"/>
      <c r="Y38" s="301">
        <f t="shared" si="3"/>
        <v>0</v>
      </c>
      <c r="AA38" s="290">
        <f t="shared" si="4"/>
        <v>0</v>
      </c>
      <c r="AB38" s="290">
        <f t="shared" si="5"/>
        <v>300</v>
      </c>
      <c r="AC38" s="302">
        <f t="shared" si="6"/>
        <v>0</v>
      </c>
      <c r="AD38" s="302">
        <f t="shared" si="7"/>
        <v>0</v>
      </c>
      <c r="AE38" s="302">
        <f t="shared" si="8"/>
        <v>0</v>
      </c>
      <c r="AF38" s="302">
        <f t="shared" si="9"/>
        <v>0</v>
      </c>
      <c r="AG38" s="302">
        <f t="shared" si="10"/>
        <v>0</v>
      </c>
      <c r="AH38" s="303">
        <f t="shared" si="11"/>
        <v>100</v>
      </c>
      <c r="AI38" s="303">
        <f t="shared" si="12"/>
        <v>100</v>
      </c>
      <c r="AJ38" s="303">
        <f t="shared" si="13"/>
        <v>100</v>
      </c>
      <c r="AK38" s="303">
        <f t="shared" si="14"/>
        <v>100</v>
      </c>
      <c r="AL38" s="303">
        <f t="shared" si="15"/>
        <v>100</v>
      </c>
    </row>
    <row r="39" spans="1:38" ht="14.25" customHeight="1" hidden="1">
      <c r="A39" s="293">
        <v>37</v>
      </c>
      <c r="B39" s="314" t="s">
        <v>682</v>
      </c>
      <c r="C39" s="305" t="s">
        <v>683</v>
      </c>
      <c r="D39" s="293" t="s">
        <v>116</v>
      </c>
      <c r="E39" s="296" t="s">
        <v>604</v>
      </c>
      <c r="F39" s="313" t="s">
        <v>684</v>
      </c>
      <c r="G39" s="297">
        <v>0</v>
      </c>
      <c r="H39" s="298">
        <v>0</v>
      </c>
      <c r="I39" s="297">
        <v>0</v>
      </c>
      <c r="J39" s="298">
        <v>0</v>
      </c>
      <c r="K39" s="297">
        <v>0</v>
      </c>
      <c r="L39" s="298">
        <v>0</v>
      </c>
      <c r="M39" s="297">
        <v>0</v>
      </c>
      <c r="N39" s="298">
        <v>0</v>
      </c>
      <c r="O39" s="297">
        <v>0</v>
      </c>
      <c r="P39" s="298">
        <v>0</v>
      </c>
      <c r="Q39" s="286">
        <f t="shared" si="0"/>
        <v>0</v>
      </c>
      <c r="R39" s="288">
        <f t="shared" si="1"/>
        <v>0</v>
      </c>
      <c r="S39" s="285"/>
      <c r="T39" s="287" t="str">
        <f t="shared" si="2"/>
        <v>NE</v>
      </c>
      <c r="U39" s="299"/>
      <c r="V39" s="299"/>
      <c r="W39" s="299">
        <v>0</v>
      </c>
      <c r="X39" s="300"/>
      <c r="Y39" s="301">
        <f t="shared" si="3"/>
        <v>0</v>
      </c>
      <c r="AA39" s="290">
        <f t="shared" si="4"/>
        <v>0</v>
      </c>
      <c r="AB39" s="290">
        <f t="shared" si="5"/>
        <v>300</v>
      </c>
      <c r="AC39" s="302">
        <f t="shared" si="6"/>
        <v>0</v>
      </c>
      <c r="AD39" s="302">
        <f t="shared" si="7"/>
        <v>0</v>
      </c>
      <c r="AE39" s="302">
        <f t="shared" si="8"/>
        <v>0</v>
      </c>
      <c r="AF39" s="302">
        <f t="shared" si="9"/>
        <v>0</v>
      </c>
      <c r="AG39" s="302">
        <f t="shared" si="10"/>
        <v>0</v>
      </c>
      <c r="AH39" s="303">
        <f t="shared" si="11"/>
        <v>100</v>
      </c>
      <c r="AI39" s="303">
        <f t="shared" si="12"/>
        <v>100</v>
      </c>
      <c r="AJ39" s="303">
        <f t="shared" si="13"/>
        <v>100</v>
      </c>
      <c r="AK39" s="303">
        <f t="shared" si="14"/>
        <v>100</v>
      </c>
      <c r="AL39" s="303">
        <f t="shared" si="15"/>
        <v>100</v>
      </c>
    </row>
    <row r="40" spans="1:38" ht="14.25" customHeight="1" hidden="1">
      <c r="A40" s="293">
        <v>38</v>
      </c>
      <c r="B40" s="305" t="s">
        <v>685</v>
      </c>
      <c r="C40" s="305" t="s">
        <v>656</v>
      </c>
      <c r="D40" s="293" t="s">
        <v>608</v>
      </c>
      <c r="E40" s="305" t="s">
        <v>622</v>
      </c>
      <c r="F40" s="305" t="s">
        <v>656</v>
      </c>
      <c r="G40" s="297">
        <v>0</v>
      </c>
      <c r="H40" s="298">
        <v>0</v>
      </c>
      <c r="I40" s="297">
        <v>0</v>
      </c>
      <c r="J40" s="298">
        <v>0</v>
      </c>
      <c r="K40" s="297">
        <v>0</v>
      </c>
      <c r="L40" s="298">
        <v>0</v>
      </c>
      <c r="M40" s="297">
        <v>0</v>
      </c>
      <c r="N40" s="298">
        <v>0</v>
      </c>
      <c r="O40" s="297">
        <v>0</v>
      </c>
      <c r="P40" s="298">
        <v>0</v>
      </c>
      <c r="Q40" s="286">
        <f t="shared" si="0"/>
        <v>0</v>
      </c>
      <c r="R40" s="288">
        <f t="shared" si="1"/>
        <v>0</v>
      </c>
      <c r="S40" s="285"/>
      <c r="T40" s="287" t="str">
        <f t="shared" si="2"/>
        <v>NE</v>
      </c>
      <c r="U40" s="299"/>
      <c r="V40" s="299"/>
      <c r="W40" s="299">
        <v>0</v>
      </c>
      <c r="X40" s="300"/>
      <c r="Y40" s="301">
        <f t="shared" si="3"/>
        <v>0</v>
      </c>
      <c r="AA40" s="290">
        <f t="shared" si="4"/>
        <v>0</v>
      </c>
      <c r="AB40" s="290">
        <f t="shared" si="5"/>
        <v>300</v>
      </c>
      <c r="AC40" s="302">
        <f t="shared" si="6"/>
        <v>0</v>
      </c>
      <c r="AD40" s="302">
        <f t="shared" si="7"/>
        <v>0</v>
      </c>
      <c r="AE40" s="302">
        <f t="shared" si="8"/>
        <v>0</v>
      </c>
      <c r="AF40" s="302">
        <f t="shared" si="9"/>
        <v>0</v>
      </c>
      <c r="AG40" s="302">
        <f t="shared" si="10"/>
        <v>0</v>
      </c>
      <c r="AH40" s="303">
        <f t="shared" si="11"/>
        <v>100</v>
      </c>
      <c r="AI40" s="303">
        <f t="shared" si="12"/>
        <v>100</v>
      </c>
      <c r="AJ40" s="303">
        <f t="shared" si="13"/>
        <v>100</v>
      </c>
      <c r="AK40" s="303">
        <f t="shared" si="14"/>
        <v>100</v>
      </c>
      <c r="AL40" s="303">
        <f t="shared" si="15"/>
        <v>100</v>
      </c>
    </row>
    <row r="41" ht="14.25" customHeight="1"/>
    <row r="42" spans="1:38" s="257" customFormat="1" ht="23.25">
      <c r="A42" s="315"/>
      <c r="B42" s="316" t="s">
        <v>686</v>
      </c>
      <c r="C42" s="317"/>
      <c r="D42" s="315"/>
      <c r="E42" s="317"/>
      <c r="F42" s="270" t="s">
        <v>533</v>
      </c>
      <c r="G42" s="315"/>
      <c r="H42" s="315"/>
      <c r="I42" s="315"/>
      <c r="J42" s="318"/>
      <c r="K42" s="315"/>
      <c r="L42" s="318"/>
      <c r="M42" s="315"/>
      <c r="N42" s="318"/>
      <c r="O42" s="315"/>
      <c r="P42" s="318"/>
      <c r="Q42" s="318"/>
      <c r="T42" s="425" t="s">
        <v>534</v>
      </c>
      <c r="U42" s="425"/>
      <c r="V42" s="425"/>
      <c r="W42" s="425"/>
      <c r="X42" s="425"/>
      <c r="Y42" s="425"/>
      <c r="AA42" s="429" t="s">
        <v>535</v>
      </c>
      <c r="AB42" s="430"/>
      <c r="AC42" s="429" t="s">
        <v>536</v>
      </c>
      <c r="AD42" s="431"/>
      <c r="AE42" s="431"/>
      <c r="AF42" s="431"/>
      <c r="AG42" s="430"/>
      <c r="AH42" s="425" t="s">
        <v>537</v>
      </c>
      <c r="AI42" s="425"/>
      <c r="AJ42" s="425"/>
      <c r="AK42" s="425"/>
      <c r="AL42" s="425"/>
    </row>
    <row r="43" spans="1:38" s="276" customFormat="1" ht="33.75" customHeight="1">
      <c r="A43" s="274" t="s">
        <v>30</v>
      </c>
      <c r="B43" s="274" t="s">
        <v>538</v>
      </c>
      <c r="C43" s="274" t="s">
        <v>539</v>
      </c>
      <c r="D43" s="274" t="s">
        <v>9</v>
      </c>
      <c r="E43" s="274" t="s">
        <v>32</v>
      </c>
      <c r="F43" s="274" t="s">
        <v>540</v>
      </c>
      <c r="G43" s="427" t="s">
        <v>541</v>
      </c>
      <c r="H43" s="428"/>
      <c r="I43" s="427" t="s">
        <v>542</v>
      </c>
      <c r="J43" s="428"/>
      <c r="K43" s="427" t="s">
        <v>543</v>
      </c>
      <c r="L43" s="428"/>
      <c r="M43" s="427" t="s">
        <v>544</v>
      </c>
      <c r="N43" s="428"/>
      <c r="O43" s="427" t="s">
        <v>545</v>
      </c>
      <c r="P43" s="428"/>
      <c r="Q43" s="275" t="s">
        <v>515</v>
      </c>
      <c r="R43" s="275" t="s">
        <v>546</v>
      </c>
      <c r="T43" s="275" t="s">
        <v>547</v>
      </c>
      <c r="U43" s="275" t="s">
        <v>548</v>
      </c>
      <c r="V43" s="275" t="s">
        <v>549</v>
      </c>
      <c r="W43" s="275" t="s">
        <v>550</v>
      </c>
      <c r="X43" s="275" t="s">
        <v>551</v>
      </c>
      <c r="Y43" s="275" t="s">
        <v>552</v>
      </c>
      <c r="AA43" s="274" t="s">
        <v>553</v>
      </c>
      <c r="AB43" s="274" t="s">
        <v>554</v>
      </c>
      <c r="AC43" s="274" t="s">
        <v>555</v>
      </c>
      <c r="AD43" s="274" t="s">
        <v>556</v>
      </c>
      <c r="AE43" s="274" t="s">
        <v>557</v>
      </c>
      <c r="AF43" s="274" t="s">
        <v>558</v>
      </c>
      <c r="AG43" s="274" t="s">
        <v>559</v>
      </c>
      <c r="AH43" s="274" t="s">
        <v>555</v>
      </c>
      <c r="AI43" s="274" t="s">
        <v>556</v>
      </c>
      <c r="AJ43" s="274" t="s">
        <v>557</v>
      </c>
      <c r="AK43" s="274" t="s">
        <v>558</v>
      </c>
      <c r="AL43" s="274" t="s">
        <v>559</v>
      </c>
    </row>
    <row r="44" spans="1:38" s="289" customFormat="1" ht="14.25" customHeight="1">
      <c r="A44" s="277">
        <v>1</v>
      </c>
      <c r="B44" s="278" t="s">
        <v>687</v>
      </c>
      <c r="C44" s="278" t="s">
        <v>688</v>
      </c>
      <c r="D44" s="279" t="s">
        <v>689</v>
      </c>
      <c r="E44" s="319" t="s">
        <v>118</v>
      </c>
      <c r="F44" s="292" t="s">
        <v>690</v>
      </c>
      <c r="G44" s="277">
        <v>1</v>
      </c>
      <c r="H44" s="320">
        <v>176.5</v>
      </c>
      <c r="I44" s="277">
        <v>1</v>
      </c>
      <c r="J44" s="320">
        <v>184</v>
      </c>
      <c r="K44" s="277">
        <v>1</v>
      </c>
      <c r="L44" s="320">
        <v>186</v>
      </c>
      <c r="M44" s="277">
        <v>6</v>
      </c>
      <c r="N44" s="320">
        <v>187</v>
      </c>
      <c r="O44" s="277">
        <v>0</v>
      </c>
      <c r="P44" s="320">
        <v>0</v>
      </c>
      <c r="Q44" s="286">
        <f>AA44</f>
        <v>185.66666666666666</v>
      </c>
      <c r="R44" s="284">
        <f>IF(T44="ANO",AVERAGE(Q44,U44,V44,W44,X44),Q44)</f>
        <v>185.66666666666666</v>
      </c>
      <c r="S44" s="321"/>
      <c r="T44" s="286" t="str">
        <f>IF(AVERAGE(U44:X44)&gt;Q44,"ANO","NE")</f>
        <v>NE</v>
      </c>
      <c r="U44" s="287">
        <v>175.33</v>
      </c>
      <c r="V44" s="287"/>
      <c r="W44" s="287"/>
      <c r="X44" s="288"/>
      <c r="Y44" s="286">
        <f>AVERAGE(U44:X44)</f>
        <v>175.33</v>
      </c>
      <c r="AA44" s="290">
        <f>(SMALL(AC44:AG44,5)+SMALL(AC44:AG44,4)+SMALL(AC44:AG44,3))/3</f>
        <v>185.66666666666666</v>
      </c>
      <c r="AB44" s="290">
        <f>SMALL(AH44:AL44,1)+SMALL(AH44:AL44,2)+SMALL(AH44:AL44,3)</f>
        <v>3</v>
      </c>
      <c r="AC44" s="290">
        <f>H44</f>
        <v>176.5</v>
      </c>
      <c r="AD44" s="290">
        <f>J44</f>
        <v>184</v>
      </c>
      <c r="AE44" s="290">
        <f>L44</f>
        <v>186</v>
      </c>
      <c r="AF44" s="290">
        <f>N44</f>
        <v>187</v>
      </c>
      <c r="AG44" s="290">
        <f>P44</f>
        <v>0</v>
      </c>
      <c r="AH44" s="291">
        <f>IF(G44=0,100,G44)</f>
        <v>1</v>
      </c>
      <c r="AI44" s="291">
        <f>IF(I44=0,100,I44)</f>
        <v>1</v>
      </c>
      <c r="AJ44" s="291">
        <f>IF(K44=0,100,K44)</f>
        <v>1</v>
      </c>
      <c r="AK44" s="291">
        <f>IF(M44=0,100,M44)</f>
        <v>6</v>
      </c>
      <c r="AL44" s="291">
        <f>IF(O44=0,100,O44)</f>
        <v>100</v>
      </c>
    </row>
    <row r="45" spans="1:38" s="289" customFormat="1" ht="14.25" customHeight="1">
      <c r="A45" s="277">
        <v>2</v>
      </c>
      <c r="B45" s="322" t="s">
        <v>691</v>
      </c>
      <c r="C45" s="323" t="s">
        <v>692</v>
      </c>
      <c r="D45" s="277" t="s">
        <v>190</v>
      </c>
      <c r="E45" s="280" t="s">
        <v>149</v>
      </c>
      <c r="F45" s="292" t="s">
        <v>693</v>
      </c>
      <c r="G45" s="277">
        <v>2</v>
      </c>
      <c r="H45" s="320">
        <v>173</v>
      </c>
      <c r="I45" s="277">
        <v>2</v>
      </c>
      <c r="J45" s="320">
        <v>176</v>
      </c>
      <c r="K45" s="277">
        <v>2</v>
      </c>
      <c r="L45" s="320">
        <v>176</v>
      </c>
      <c r="M45" s="277">
        <v>10</v>
      </c>
      <c r="N45" s="320">
        <v>175</v>
      </c>
      <c r="O45" s="277">
        <v>1</v>
      </c>
      <c r="P45" s="320">
        <v>168</v>
      </c>
      <c r="Q45" s="286">
        <f>AA45</f>
        <v>175.66666666666666</v>
      </c>
      <c r="R45" s="288">
        <f>IF(T45="ANO",AVERAGE(Q45,U45,V45,W45,X45),Q45)</f>
        <v>175.66666666666666</v>
      </c>
      <c r="T45" s="287" t="str">
        <f>IF(AVERAGE(U45:X45)&gt;Q45,"ANO","NE")</f>
        <v>NE</v>
      </c>
      <c r="U45" s="287"/>
      <c r="V45" s="287"/>
      <c r="W45" s="287"/>
      <c r="X45" s="288">
        <v>165</v>
      </c>
      <c r="Y45" s="286">
        <f>AVERAGE(U45:X45)</f>
        <v>165</v>
      </c>
      <c r="AA45" s="290">
        <f>(SMALL(AC45:AG45,5)+SMALL(AC45:AG45,4)+SMALL(AC45:AG45,3))/3</f>
        <v>175.66666666666666</v>
      </c>
      <c r="AB45" s="290">
        <f>SMALL(AH45:AL45,1)+SMALL(AH45:AL45,2)+SMALL(AH45:AL45,3)</f>
        <v>5</v>
      </c>
      <c r="AC45" s="290">
        <f>H45</f>
        <v>173</v>
      </c>
      <c r="AD45" s="290">
        <f>J45</f>
        <v>176</v>
      </c>
      <c r="AE45" s="290">
        <f>L45</f>
        <v>176</v>
      </c>
      <c r="AF45" s="290">
        <f>N45</f>
        <v>175</v>
      </c>
      <c r="AG45" s="290">
        <f>P45</f>
        <v>168</v>
      </c>
      <c r="AH45" s="291">
        <f>IF(G45=0,100,G45)</f>
        <v>2</v>
      </c>
      <c r="AI45" s="291">
        <f>IF(I45=0,100,I45)</f>
        <v>2</v>
      </c>
      <c r="AJ45" s="291">
        <f>IF(K45=0,100,K45)</f>
        <v>2</v>
      </c>
      <c r="AK45" s="291">
        <f>IF(M45=0,100,M45)</f>
        <v>10</v>
      </c>
      <c r="AL45" s="291">
        <f>IF(O45=0,100,O45)</f>
        <v>1</v>
      </c>
    </row>
    <row r="46" spans="1:38" s="289" customFormat="1" ht="14.25" customHeight="1">
      <c r="A46" s="277">
        <v>3</v>
      </c>
      <c r="B46" s="323" t="s">
        <v>694</v>
      </c>
      <c r="C46" s="323" t="s">
        <v>655</v>
      </c>
      <c r="D46" s="277" t="s">
        <v>194</v>
      </c>
      <c r="E46" s="319" t="s">
        <v>118</v>
      </c>
      <c r="F46" s="323" t="s">
        <v>195</v>
      </c>
      <c r="G46" s="277">
        <v>4</v>
      </c>
      <c r="H46" s="320">
        <v>74</v>
      </c>
      <c r="I46" s="277">
        <v>4</v>
      </c>
      <c r="J46" s="320">
        <v>172</v>
      </c>
      <c r="K46" s="277">
        <v>3</v>
      </c>
      <c r="L46" s="320">
        <v>172</v>
      </c>
      <c r="M46" s="277">
        <v>0</v>
      </c>
      <c r="N46" s="320">
        <v>0</v>
      </c>
      <c r="O46" s="277">
        <v>2</v>
      </c>
      <c r="P46" s="320">
        <v>166</v>
      </c>
      <c r="Q46" s="286">
        <f>AA46</f>
        <v>170</v>
      </c>
      <c r="R46" s="284">
        <f>IF(T46="ANO",AVERAGE(Q46,U46,V46,W46,X46),Q46)</f>
        <v>170</v>
      </c>
      <c r="S46" s="321"/>
      <c r="T46" s="286" t="str">
        <f>IF(AVERAGE(U46:X46)&gt;Q46,"ANO","NE")</f>
        <v>NE</v>
      </c>
      <c r="U46" s="287"/>
      <c r="V46" s="287"/>
      <c r="W46" s="287">
        <v>0</v>
      </c>
      <c r="X46" s="288"/>
      <c r="Y46" s="286">
        <f>AVERAGE(U46:X46)</f>
        <v>0</v>
      </c>
      <c r="AA46" s="290">
        <f>(SMALL(AC46:AG46,5)+SMALL(AC46:AG46,4)+SMALL(AC46:AG46,3))/3</f>
        <v>170</v>
      </c>
      <c r="AB46" s="290">
        <f>SMALL(AH46:AL46,1)+SMALL(AH46:AL46,2)+SMALL(AH46:AL46,3)</f>
        <v>9</v>
      </c>
      <c r="AC46" s="290">
        <f>H46</f>
        <v>74</v>
      </c>
      <c r="AD46" s="290">
        <f>J46</f>
        <v>172</v>
      </c>
      <c r="AE46" s="290">
        <f>L46</f>
        <v>172</v>
      </c>
      <c r="AF46" s="290">
        <f>N46</f>
        <v>0</v>
      </c>
      <c r="AG46" s="290">
        <f>P46</f>
        <v>166</v>
      </c>
      <c r="AH46" s="291">
        <f>IF(G46=0,100,G46)</f>
        <v>4</v>
      </c>
      <c r="AI46" s="291">
        <f>IF(I46=0,100,I46)</f>
        <v>4</v>
      </c>
      <c r="AJ46" s="291">
        <f>IF(K46=0,100,K46)</f>
        <v>3</v>
      </c>
      <c r="AK46" s="291">
        <f>IF(M46=0,100,M46)</f>
        <v>100</v>
      </c>
      <c r="AL46" s="291">
        <f>IF(O46=0,100,O46)</f>
        <v>2</v>
      </c>
    </row>
    <row r="47" spans="1:38" s="257" customFormat="1" ht="14.25" customHeight="1">
      <c r="A47" s="293">
        <v>4</v>
      </c>
      <c r="B47" s="324" t="s">
        <v>695</v>
      </c>
      <c r="C47" s="325" t="s">
        <v>696</v>
      </c>
      <c r="D47" s="326" t="s">
        <v>697</v>
      </c>
      <c r="E47" s="306" t="s">
        <v>300</v>
      </c>
      <c r="F47" s="306" t="s">
        <v>698</v>
      </c>
      <c r="G47" s="293">
        <v>3</v>
      </c>
      <c r="H47" s="310">
        <v>161</v>
      </c>
      <c r="I47" s="293">
        <v>3</v>
      </c>
      <c r="J47" s="310">
        <v>173.5</v>
      </c>
      <c r="K47" s="293">
        <v>0</v>
      </c>
      <c r="L47" s="310">
        <v>0</v>
      </c>
      <c r="M47" s="293">
        <v>0</v>
      </c>
      <c r="N47" s="310">
        <v>0</v>
      </c>
      <c r="O47" s="293">
        <v>0</v>
      </c>
      <c r="P47" s="310">
        <v>0</v>
      </c>
      <c r="Q47" s="286">
        <f>AA47</f>
        <v>111.5</v>
      </c>
      <c r="R47" s="288">
        <f>IF(T47="ANO",AVERAGE(Q47,U47,V47,W47,X47),Q47)</f>
        <v>111.5</v>
      </c>
      <c r="T47" s="287" t="str">
        <f>IF(AVERAGE(U47:X47)&gt;Q47,"ANO","NE")</f>
        <v>NE</v>
      </c>
      <c r="U47" s="299"/>
      <c r="V47" s="299"/>
      <c r="W47" s="299">
        <v>0</v>
      </c>
      <c r="X47" s="300"/>
      <c r="Y47" s="301">
        <f>AVERAGE(U47:X47)</f>
        <v>0</v>
      </c>
      <c r="AA47" s="290">
        <f>(SMALL(AC47:AG47,5)+SMALL(AC47:AG47,4)+SMALL(AC47:AG47,3))/3</f>
        <v>111.5</v>
      </c>
      <c r="AB47" s="290">
        <f>SMALL(AH47:AL47,1)+SMALL(AH47:AL47,2)+SMALL(AH47:AL47,3)</f>
        <v>106</v>
      </c>
      <c r="AC47" s="302">
        <f>H47</f>
        <v>161</v>
      </c>
      <c r="AD47" s="302">
        <f>J47</f>
        <v>173.5</v>
      </c>
      <c r="AE47" s="302">
        <f>L47</f>
        <v>0</v>
      </c>
      <c r="AF47" s="302">
        <f>N47</f>
        <v>0</v>
      </c>
      <c r="AG47" s="302">
        <f>P47</f>
        <v>0</v>
      </c>
      <c r="AH47" s="303">
        <f>IF(G47=0,100,G47)</f>
        <v>3</v>
      </c>
      <c r="AI47" s="303">
        <f>IF(I47=0,100,I47)</f>
        <v>3</v>
      </c>
      <c r="AJ47" s="303">
        <f>IF(K47=0,100,K47)</f>
        <v>100</v>
      </c>
      <c r="AK47" s="303">
        <f>IF(M47=0,100,M47)</f>
        <v>100</v>
      </c>
      <c r="AL47" s="303">
        <f>IF(O47=0,100,O47)</f>
        <v>100</v>
      </c>
    </row>
    <row r="48" ht="14.25" customHeight="1"/>
    <row r="49" spans="1:38" s="257" customFormat="1" ht="23.25">
      <c r="A49" s="315"/>
      <c r="B49" s="316" t="s">
        <v>709</v>
      </c>
      <c r="C49" s="317"/>
      <c r="D49" s="315"/>
      <c r="E49" s="317"/>
      <c r="F49" s="270" t="s">
        <v>533</v>
      </c>
      <c r="G49" s="315"/>
      <c r="H49" s="315"/>
      <c r="I49" s="315"/>
      <c r="J49" s="318"/>
      <c r="K49" s="315"/>
      <c r="L49" s="318"/>
      <c r="M49" s="315"/>
      <c r="N49" s="318"/>
      <c r="O49" s="315"/>
      <c r="P49" s="318"/>
      <c r="Q49" s="318"/>
      <c r="T49" s="425" t="s">
        <v>534</v>
      </c>
      <c r="U49" s="425"/>
      <c r="V49" s="425"/>
      <c r="W49" s="425"/>
      <c r="X49" s="425"/>
      <c r="Y49" s="425"/>
      <c r="AA49" s="429" t="s">
        <v>535</v>
      </c>
      <c r="AB49" s="430"/>
      <c r="AC49" s="429" t="s">
        <v>536</v>
      </c>
      <c r="AD49" s="431"/>
      <c r="AE49" s="431"/>
      <c r="AF49" s="431"/>
      <c r="AG49" s="430"/>
      <c r="AH49" s="425" t="s">
        <v>537</v>
      </c>
      <c r="AI49" s="425"/>
      <c r="AJ49" s="425"/>
      <c r="AK49" s="425"/>
      <c r="AL49" s="425"/>
    </row>
    <row r="50" spans="1:38" s="276" customFormat="1" ht="33.75" customHeight="1">
      <c r="A50" s="274" t="s">
        <v>30</v>
      </c>
      <c r="B50" s="274" t="s">
        <v>538</v>
      </c>
      <c r="C50" s="274" t="s">
        <v>539</v>
      </c>
      <c r="D50" s="274" t="s">
        <v>9</v>
      </c>
      <c r="E50" s="274" t="s">
        <v>32</v>
      </c>
      <c r="F50" s="274" t="s">
        <v>540</v>
      </c>
      <c r="G50" s="427" t="s">
        <v>541</v>
      </c>
      <c r="H50" s="428"/>
      <c r="I50" s="427" t="s">
        <v>542</v>
      </c>
      <c r="J50" s="428"/>
      <c r="K50" s="427" t="s">
        <v>543</v>
      </c>
      <c r="L50" s="428"/>
      <c r="M50" s="427" t="s">
        <v>544</v>
      </c>
      <c r="N50" s="428"/>
      <c r="O50" s="427" t="s">
        <v>545</v>
      </c>
      <c r="P50" s="428"/>
      <c r="Q50" s="275" t="s">
        <v>515</v>
      </c>
      <c r="R50" s="275" t="s">
        <v>546</v>
      </c>
      <c r="T50" s="275" t="s">
        <v>547</v>
      </c>
      <c r="U50" s="275" t="s">
        <v>548</v>
      </c>
      <c r="V50" s="275" t="s">
        <v>549</v>
      </c>
      <c r="W50" s="275" t="s">
        <v>550</v>
      </c>
      <c r="X50" s="275" t="s">
        <v>551</v>
      </c>
      <c r="Y50" s="275" t="s">
        <v>552</v>
      </c>
      <c r="AA50" s="274" t="s">
        <v>553</v>
      </c>
      <c r="AB50" s="274" t="s">
        <v>554</v>
      </c>
      <c r="AC50" s="274" t="s">
        <v>555</v>
      </c>
      <c r="AD50" s="274" t="s">
        <v>556</v>
      </c>
      <c r="AE50" s="274" t="s">
        <v>557</v>
      </c>
      <c r="AF50" s="274" t="s">
        <v>558</v>
      </c>
      <c r="AG50" s="274" t="s">
        <v>559</v>
      </c>
      <c r="AH50" s="274" t="s">
        <v>555</v>
      </c>
      <c r="AI50" s="274" t="s">
        <v>556</v>
      </c>
      <c r="AJ50" s="274" t="s">
        <v>557</v>
      </c>
      <c r="AK50" s="274" t="s">
        <v>558</v>
      </c>
      <c r="AL50" s="274" t="s">
        <v>559</v>
      </c>
    </row>
    <row r="51" spans="1:38" s="289" customFormat="1" ht="14.25" customHeight="1">
      <c r="A51" s="277">
        <v>1</v>
      </c>
      <c r="B51" s="278" t="s">
        <v>710</v>
      </c>
      <c r="C51" s="278" t="s">
        <v>711</v>
      </c>
      <c r="D51" s="279" t="s">
        <v>227</v>
      </c>
      <c r="E51" s="280" t="s">
        <v>228</v>
      </c>
      <c r="F51" s="278" t="s">
        <v>229</v>
      </c>
      <c r="G51" s="281">
        <v>2</v>
      </c>
      <c r="H51" s="320">
        <v>178.83</v>
      </c>
      <c r="I51" s="277">
        <v>1</v>
      </c>
      <c r="J51" s="320">
        <v>191.83</v>
      </c>
      <c r="K51" s="281">
        <v>1</v>
      </c>
      <c r="L51" s="320">
        <v>190.33</v>
      </c>
      <c r="M51" s="281">
        <v>1</v>
      </c>
      <c r="N51" s="320">
        <v>186.33</v>
      </c>
      <c r="O51" s="281">
        <v>1</v>
      </c>
      <c r="P51" s="320">
        <v>187.33</v>
      </c>
      <c r="Q51" s="286">
        <f>AA51</f>
        <v>189.83</v>
      </c>
      <c r="R51" s="284">
        <f>IF(T51="ANO",AVERAGE(Q51,U51,V51,W51,X51),Q51)</f>
        <v>189.83</v>
      </c>
      <c r="S51" s="285"/>
      <c r="T51" s="286" t="str">
        <f>IF(AVERAGE(U51:X51)&gt;Q51,"ANO","NE")</f>
        <v>NE</v>
      </c>
      <c r="U51" s="287">
        <v>192</v>
      </c>
      <c r="V51" s="287"/>
      <c r="W51" s="287">
        <v>183.67</v>
      </c>
      <c r="X51" s="288">
        <v>182.83</v>
      </c>
      <c r="Y51" s="286">
        <f>AVERAGE(U51:X51)</f>
        <v>186.16666666666666</v>
      </c>
      <c r="AA51" s="290">
        <f>(SMALL(AC51:AG51,5)+SMALL(AC51:AG51,4)+SMALL(AC51:AG51,3))/3</f>
        <v>189.83</v>
      </c>
      <c r="AB51" s="290">
        <f>SMALL(AH51:AL51,1)+SMALL(AH51:AL51,2)+SMALL(AH51:AL51,3)</f>
        <v>3</v>
      </c>
      <c r="AC51" s="290">
        <f>H51</f>
        <v>178.83</v>
      </c>
      <c r="AD51" s="290">
        <f>J51</f>
        <v>191.83</v>
      </c>
      <c r="AE51" s="290">
        <f>L51</f>
        <v>190.33</v>
      </c>
      <c r="AF51" s="290">
        <f>N51</f>
        <v>186.33</v>
      </c>
      <c r="AG51" s="290">
        <f>P51</f>
        <v>187.33</v>
      </c>
      <c r="AH51" s="291">
        <f>IF(G51=0,100,G51)</f>
        <v>2</v>
      </c>
      <c r="AI51" s="291">
        <f>IF(I51=0,100,I51)</f>
        <v>1</v>
      </c>
      <c r="AJ51" s="291">
        <f>IF(K51=0,100,K51)</f>
        <v>1</v>
      </c>
      <c r="AK51" s="291">
        <f>IF(M51=0,100,M51)</f>
        <v>1</v>
      </c>
      <c r="AL51" s="291">
        <f>IF(O51=0,100,O51)</f>
        <v>1</v>
      </c>
    </row>
    <row r="52" spans="1:38" s="289" customFormat="1" ht="14.25" customHeight="1">
      <c r="A52" s="277">
        <v>2</v>
      </c>
      <c r="B52" s="278" t="s">
        <v>610</v>
      </c>
      <c r="C52" s="278" t="s">
        <v>611</v>
      </c>
      <c r="D52" s="279" t="s">
        <v>612</v>
      </c>
      <c r="E52" s="280" t="s">
        <v>613</v>
      </c>
      <c r="F52" s="292" t="s">
        <v>712</v>
      </c>
      <c r="G52" s="281">
        <v>1</v>
      </c>
      <c r="H52" s="320">
        <v>180.67</v>
      </c>
      <c r="I52" s="281">
        <v>2</v>
      </c>
      <c r="J52" s="320">
        <v>180.67</v>
      </c>
      <c r="K52" s="281">
        <v>2</v>
      </c>
      <c r="L52" s="320">
        <v>181.17</v>
      </c>
      <c r="M52" s="281">
        <v>2</v>
      </c>
      <c r="N52" s="320">
        <v>176.67</v>
      </c>
      <c r="O52" s="277">
        <v>2</v>
      </c>
      <c r="P52" s="287">
        <v>184.67</v>
      </c>
      <c r="Q52" s="286">
        <f>AA52</f>
        <v>182.17</v>
      </c>
      <c r="R52" s="284">
        <f>IF(T52="ANO",AVERAGE(Q52,U52,V52,W52,X52),Q52)</f>
        <v>182.17</v>
      </c>
      <c r="S52" s="285"/>
      <c r="T52" s="286" t="str">
        <f>IF(AVERAGE(U52:X52)&gt;Q52,"ANO","NE")</f>
        <v>NE</v>
      </c>
      <c r="U52" s="287">
        <v>182</v>
      </c>
      <c r="V52" s="287"/>
      <c r="W52" s="287"/>
      <c r="X52" s="288"/>
      <c r="Y52" s="286">
        <f>AVERAGE(U52:X52)</f>
        <v>182</v>
      </c>
      <c r="AA52" s="290">
        <f>(SMALL(AC52:AG52,5)+SMALL(AC52:AG52,4)+SMALL(AC52:AG52,3))/3</f>
        <v>182.17</v>
      </c>
      <c r="AB52" s="290">
        <f>SMALL(AH52:AL52,1)+SMALL(AH52:AL52,2)+SMALL(AH52:AL52,3)</f>
        <v>5</v>
      </c>
      <c r="AC52" s="290">
        <f>H52</f>
        <v>180.67</v>
      </c>
      <c r="AD52" s="290">
        <f>J52</f>
        <v>180.67</v>
      </c>
      <c r="AE52" s="290">
        <f>L52</f>
        <v>181.17</v>
      </c>
      <c r="AF52" s="290">
        <f>N52</f>
        <v>176.67</v>
      </c>
      <c r="AG52" s="290">
        <f>P52</f>
        <v>184.67</v>
      </c>
      <c r="AH52" s="291">
        <f>IF(G52=0,100,G52)</f>
        <v>1</v>
      </c>
      <c r="AI52" s="291">
        <f>IF(I52=0,100,I52)</f>
        <v>2</v>
      </c>
      <c r="AJ52" s="291">
        <f>IF(K52=0,100,K52)</f>
        <v>2</v>
      </c>
      <c r="AK52" s="291">
        <f>IF(M52=0,100,M52)</f>
        <v>2</v>
      </c>
      <c r="AL52" s="291">
        <f>IF(O52=0,100,O52)</f>
        <v>2</v>
      </c>
    </row>
    <row r="53" spans="1:38" s="289" customFormat="1" ht="14.25" customHeight="1">
      <c r="A53" s="277">
        <v>3</v>
      </c>
      <c r="B53" s="278" t="s">
        <v>713</v>
      </c>
      <c r="C53" s="278" t="s">
        <v>688</v>
      </c>
      <c r="D53" s="279" t="s">
        <v>689</v>
      </c>
      <c r="E53" s="319" t="s">
        <v>118</v>
      </c>
      <c r="F53" s="323" t="s">
        <v>714</v>
      </c>
      <c r="G53" s="281">
        <v>3</v>
      </c>
      <c r="H53" s="320">
        <v>172</v>
      </c>
      <c r="I53" s="281">
        <v>3</v>
      </c>
      <c r="J53" s="320">
        <v>175</v>
      </c>
      <c r="K53" s="281">
        <v>3</v>
      </c>
      <c r="L53" s="320">
        <v>176.5</v>
      </c>
      <c r="M53" s="281">
        <v>4</v>
      </c>
      <c r="N53" s="320">
        <v>173</v>
      </c>
      <c r="O53" s="277">
        <v>0</v>
      </c>
      <c r="P53" s="287">
        <v>0</v>
      </c>
      <c r="Q53" s="286">
        <f>AA53</f>
        <v>174.83333333333334</v>
      </c>
      <c r="R53" s="284">
        <f>IF(T53="ANO",AVERAGE(Q53,U53,V53,W53,X53),Q53)</f>
        <v>175.00166666666667</v>
      </c>
      <c r="S53" s="285"/>
      <c r="T53" s="286" t="str">
        <f>IF(AVERAGE(U53:X53)&gt;Q53,"ANO","NE")</f>
        <v>ANO</v>
      </c>
      <c r="U53" s="287">
        <v>175.17</v>
      </c>
      <c r="V53" s="287"/>
      <c r="W53" s="287"/>
      <c r="X53" s="288"/>
      <c r="Y53" s="286">
        <f>AVERAGE(U53:X53)</f>
        <v>175.17</v>
      </c>
      <c r="AA53" s="290">
        <f>(SMALL(AC53:AG53,5)+SMALL(AC53:AG53,4)+SMALL(AC53:AG53,3))/3</f>
        <v>174.83333333333334</v>
      </c>
      <c r="AB53" s="290">
        <f>SMALL(AH53:AL53,1)+SMALL(AH53:AL53,2)+SMALL(AH53:AL53,3)</f>
        <v>9</v>
      </c>
      <c r="AC53" s="290">
        <f>H53</f>
        <v>172</v>
      </c>
      <c r="AD53" s="290">
        <f>J53</f>
        <v>175</v>
      </c>
      <c r="AE53" s="290">
        <f>L53</f>
        <v>176.5</v>
      </c>
      <c r="AF53" s="290">
        <f>N53</f>
        <v>173</v>
      </c>
      <c r="AG53" s="290">
        <f>P53</f>
        <v>0</v>
      </c>
      <c r="AH53" s="291">
        <f>IF(G53=0,100,G53)</f>
        <v>3</v>
      </c>
      <c r="AI53" s="291">
        <f>IF(I53=0,100,I53)</f>
        <v>3</v>
      </c>
      <c r="AJ53" s="291">
        <f>IF(K53=0,100,K53)</f>
        <v>3</v>
      </c>
      <c r="AK53" s="291">
        <f>IF(M53=0,100,M53)</f>
        <v>4</v>
      </c>
      <c r="AL53" s="291">
        <f>IF(O53=0,100,O53)</f>
        <v>100</v>
      </c>
    </row>
    <row r="54" spans="1:38" s="257" customFormat="1" ht="14.25" customHeight="1">
      <c r="A54" s="293">
        <v>4</v>
      </c>
      <c r="B54" s="296" t="s">
        <v>715</v>
      </c>
      <c r="C54" s="296" t="s">
        <v>599</v>
      </c>
      <c r="D54" s="304" t="s">
        <v>441</v>
      </c>
      <c r="E54" s="306" t="s">
        <v>716</v>
      </c>
      <c r="F54" s="296" t="s">
        <v>717</v>
      </c>
      <c r="G54" s="297">
        <v>0</v>
      </c>
      <c r="H54" s="310">
        <v>0</v>
      </c>
      <c r="I54" s="293">
        <v>0</v>
      </c>
      <c r="J54" s="310">
        <v>0</v>
      </c>
      <c r="K54" s="297">
        <v>0</v>
      </c>
      <c r="L54" s="310">
        <v>0</v>
      </c>
      <c r="M54" s="297">
        <v>3</v>
      </c>
      <c r="N54" s="310">
        <v>176.67</v>
      </c>
      <c r="O54" s="297">
        <v>3</v>
      </c>
      <c r="P54" s="310">
        <v>176.67</v>
      </c>
      <c r="Q54" s="286">
        <f>AA54</f>
        <v>117.77999999999999</v>
      </c>
      <c r="R54" s="284">
        <f>IF(T54="ANO",AVERAGE(Q54,U54,V54,W54,X54),Q54)</f>
        <v>117.77999999999999</v>
      </c>
      <c r="S54" s="267"/>
      <c r="T54" s="286" t="str">
        <f>IF(AVERAGE(U54:X54)&gt;Q54,"ANO","NE")</f>
        <v>NE</v>
      </c>
      <c r="U54" s="299"/>
      <c r="V54" s="299"/>
      <c r="W54" s="299">
        <v>0</v>
      </c>
      <c r="X54" s="300"/>
      <c r="Y54" s="301">
        <f>AVERAGE(U54:X54)</f>
        <v>0</v>
      </c>
      <c r="AA54" s="290">
        <f>(SMALL(AC54:AG54,5)+SMALL(AC54:AG54,4)+SMALL(AC54:AG54,3))/3</f>
        <v>117.77999999999999</v>
      </c>
      <c r="AB54" s="290">
        <f>SMALL(AH54:AL54,1)+SMALL(AH54:AL54,2)+SMALL(AH54:AL54,3)</f>
        <v>106</v>
      </c>
      <c r="AC54" s="302">
        <f>H54</f>
        <v>0</v>
      </c>
      <c r="AD54" s="302">
        <f>J54</f>
        <v>0</v>
      </c>
      <c r="AE54" s="302">
        <f>L54</f>
        <v>0</v>
      </c>
      <c r="AF54" s="302">
        <f>N54</f>
        <v>176.67</v>
      </c>
      <c r="AG54" s="302">
        <f>P54</f>
        <v>176.67</v>
      </c>
      <c r="AH54" s="303">
        <f>IF(G54=0,100,G54)</f>
        <v>100</v>
      </c>
      <c r="AI54" s="303">
        <f>IF(I54=0,100,I54)</f>
        <v>100</v>
      </c>
      <c r="AJ54" s="303">
        <f>IF(K54=0,100,K54)</f>
        <v>100</v>
      </c>
      <c r="AK54" s="303">
        <f>IF(M54=0,100,M54)</f>
        <v>3</v>
      </c>
      <c r="AL54" s="303">
        <f>IF(O54=0,100,O54)</f>
        <v>3</v>
      </c>
    </row>
    <row r="55" ht="14.25" customHeight="1"/>
    <row r="56" spans="1:38" s="257" customFormat="1" ht="23.25">
      <c r="A56" s="315"/>
      <c r="B56" s="316" t="s">
        <v>723</v>
      </c>
      <c r="C56" s="317"/>
      <c r="D56" s="315"/>
      <c r="E56" s="317"/>
      <c r="F56" s="270" t="s">
        <v>533</v>
      </c>
      <c r="G56" s="315"/>
      <c r="H56" s="315"/>
      <c r="I56" s="315"/>
      <c r="J56" s="318"/>
      <c r="K56" s="315"/>
      <c r="L56" s="318"/>
      <c r="M56" s="315"/>
      <c r="N56" s="318"/>
      <c r="O56" s="315"/>
      <c r="P56" s="318"/>
      <c r="Q56" s="318"/>
      <c r="T56" s="425" t="s">
        <v>534</v>
      </c>
      <c r="U56" s="425"/>
      <c r="V56" s="425"/>
      <c r="W56" s="425"/>
      <c r="X56" s="425"/>
      <c r="Y56" s="425"/>
      <c r="AA56" s="429" t="s">
        <v>535</v>
      </c>
      <c r="AB56" s="430"/>
      <c r="AC56" s="429" t="s">
        <v>536</v>
      </c>
      <c r="AD56" s="431"/>
      <c r="AE56" s="431"/>
      <c r="AF56" s="431"/>
      <c r="AG56" s="430"/>
      <c r="AH56" s="425" t="s">
        <v>537</v>
      </c>
      <c r="AI56" s="425"/>
      <c r="AJ56" s="425"/>
      <c r="AK56" s="425"/>
      <c r="AL56" s="425"/>
    </row>
    <row r="57" spans="1:38" s="276" customFormat="1" ht="33.75" customHeight="1">
      <c r="A57" s="274" t="s">
        <v>30</v>
      </c>
      <c r="B57" s="274" t="s">
        <v>538</v>
      </c>
      <c r="C57" s="274" t="s">
        <v>539</v>
      </c>
      <c r="D57" s="274" t="s">
        <v>9</v>
      </c>
      <c r="E57" s="274" t="s">
        <v>32</v>
      </c>
      <c r="F57" s="274" t="s">
        <v>540</v>
      </c>
      <c r="G57" s="427" t="s">
        <v>541</v>
      </c>
      <c r="H57" s="428"/>
      <c r="I57" s="427" t="s">
        <v>542</v>
      </c>
      <c r="J57" s="428"/>
      <c r="K57" s="427" t="s">
        <v>543</v>
      </c>
      <c r="L57" s="428"/>
      <c r="M57" s="427" t="s">
        <v>544</v>
      </c>
      <c r="N57" s="428"/>
      <c r="O57" s="427" t="s">
        <v>545</v>
      </c>
      <c r="P57" s="428"/>
      <c r="Q57" s="275" t="s">
        <v>515</v>
      </c>
      <c r="R57" s="275" t="s">
        <v>546</v>
      </c>
      <c r="T57" s="275" t="s">
        <v>547</v>
      </c>
      <c r="U57" s="275" t="s">
        <v>548</v>
      </c>
      <c r="V57" s="275" t="s">
        <v>549</v>
      </c>
      <c r="W57" s="275" t="s">
        <v>550</v>
      </c>
      <c r="X57" s="275" t="s">
        <v>551</v>
      </c>
      <c r="Y57" s="275" t="s">
        <v>552</v>
      </c>
      <c r="AA57" s="274" t="s">
        <v>553</v>
      </c>
      <c r="AB57" s="274" t="s">
        <v>554</v>
      </c>
      <c r="AC57" s="274" t="s">
        <v>555</v>
      </c>
      <c r="AD57" s="274" t="s">
        <v>556</v>
      </c>
      <c r="AE57" s="274" t="s">
        <v>557</v>
      </c>
      <c r="AF57" s="274" t="s">
        <v>558</v>
      </c>
      <c r="AG57" s="274" t="s">
        <v>559</v>
      </c>
      <c r="AH57" s="274" t="s">
        <v>555</v>
      </c>
      <c r="AI57" s="274" t="s">
        <v>556</v>
      </c>
      <c r="AJ57" s="274" t="s">
        <v>557</v>
      </c>
      <c r="AK57" s="274" t="s">
        <v>558</v>
      </c>
      <c r="AL57" s="274" t="s">
        <v>559</v>
      </c>
    </row>
    <row r="58" spans="1:38" s="289" customFormat="1" ht="14.25" customHeight="1">
      <c r="A58" s="277">
        <v>1</v>
      </c>
      <c r="B58" s="278" t="s">
        <v>687</v>
      </c>
      <c r="C58" s="278" t="s">
        <v>688</v>
      </c>
      <c r="D58" s="279" t="s">
        <v>689</v>
      </c>
      <c r="E58" s="319" t="s">
        <v>118</v>
      </c>
      <c r="F58" s="323" t="s">
        <v>714</v>
      </c>
      <c r="G58" s="281">
        <v>3</v>
      </c>
      <c r="H58" s="320">
        <v>172</v>
      </c>
      <c r="I58" s="281">
        <v>3</v>
      </c>
      <c r="J58" s="320">
        <v>175</v>
      </c>
      <c r="K58" s="281">
        <v>3</v>
      </c>
      <c r="L58" s="320">
        <v>176.5</v>
      </c>
      <c r="M58" s="281">
        <v>4</v>
      </c>
      <c r="N58" s="320">
        <v>173</v>
      </c>
      <c r="O58" s="277">
        <v>0</v>
      </c>
      <c r="P58" s="287">
        <v>0</v>
      </c>
      <c r="Q58" s="286">
        <f>AA58</f>
        <v>174.83333333333334</v>
      </c>
      <c r="R58" s="284">
        <f>IF(T58="ANO",AVERAGE(Q58,U58,V58,W58,X58),Q58)</f>
        <v>175.00166666666667</v>
      </c>
      <c r="S58" s="285"/>
      <c r="T58" s="286" t="str">
        <f>IF(AVERAGE(U58:X58)&gt;Q58,"ANO","NE")</f>
        <v>ANO</v>
      </c>
      <c r="U58" s="287">
        <v>175.17</v>
      </c>
      <c r="V58" s="287"/>
      <c r="W58" s="287"/>
      <c r="X58" s="288"/>
      <c r="Y58" s="286">
        <f>AVERAGE(U58:X58)</f>
        <v>175.17</v>
      </c>
      <c r="AA58" s="290">
        <f>(SMALL(AC58:AG58,5)+SMALL(AC58:AG58,4)+SMALL(AC58:AG58,3))/3</f>
        <v>174.83333333333334</v>
      </c>
      <c r="AB58" s="290">
        <f>SMALL(AH58:AL58,1)+SMALL(AH58:AL58,2)+SMALL(AH58:AL58,3)</f>
        <v>9</v>
      </c>
      <c r="AC58" s="290">
        <f>H58</f>
        <v>172</v>
      </c>
      <c r="AD58" s="290">
        <f>J58</f>
        <v>175</v>
      </c>
      <c r="AE58" s="290">
        <f>L58</f>
        <v>176.5</v>
      </c>
      <c r="AF58" s="290">
        <f>N58</f>
        <v>173</v>
      </c>
      <c r="AG58" s="290">
        <f>P58</f>
        <v>0</v>
      </c>
      <c r="AH58" s="291">
        <f>IF(G58=0,100,G58)</f>
        <v>3</v>
      </c>
      <c r="AI58" s="291">
        <f>IF(I58=0,100,I58)</f>
        <v>3</v>
      </c>
      <c r="AJ58" s="291">
        <f>IF(K58=0,100,K58)</f>
        <v>3</v>
      </c>
      <c r="AK58" s="291">
        <f>IF(M58=0,100,M58)</f>
        <v>4</v>
      </c>
      <c r="AL58" s="291">
        <f>IF(O58=0,100,O58)</f>
        <v>100</v>
      </c>
    </row>
    <row r="59" ht="14.25" customHeight="1"/>
    <row r="60" spans="1:38" s="257" customFormat="1" ht="23.25">
      <c r="A60" s="315"/>
      <c r="B60" s="316" t="s">
        <v>728</v>
      </c>
      <c r="C60" s="317"/>
      <c r="D60" s="315"/>
      <c r="E60" s="317"/>
      <c r="F60" s="270" t="s">
        <v>533</v>
      </c>
      <c r="G60" s="315"/>
      <c r="H60" s="315"/>
      <c r="I60" s="315"/>
      <c r="J60" s="318"/>
      <c r="K60" s="315"/>
      <c r="L60" s="318"/>
      <c r="M60" s="315"/>
      <c r="N60" s="318"/>
      <c r="O60" s="315"/>
      <c r="P60" s="318"/>
      <c r="Q60" s="318"/>
      <c r="T60" s="425" t="s">
        <v>534</v>
      </c>
      <c r="U60" s="425"/>
      <c r="V60" s="425"/>
      <c r="W60" s="425"/>
      <c r="X60" s="425"/>
      <c r="Y60" s="425"/>
      <c r="AA60" s="429" t="s">
        <v>535</v>
      </c>
      <c r="AB60" s="430"/>
      <c r="AC60" s="429" t="s">
        <v>536</v>
      </c>
      <c r="AD60" s="431"/>
      <c r="AE60" s="431"/>
      <c r="AF60" s="431"/>
      <c r="AG60" s="430"/>
      <c r="AH60" s="425" t="s">
        <v>537</v>
      </c>
      <c r="AI60" s="425"/>
      <c r="AJ60" s="425"/>
      <c r="AK60" s="425"/>
      <c r="AL60" s="425"/>
    </row>
    <row r="61" spans="1:38" s="276" customFormat="1" ht="33.75" customHeight="1">
      <c r="A61" s="274" t="s">
        <v>30</v>
      </c>
      <c r="B61" s="274" t="s">
        <v>538</v>
      </c>
      <c r="C61" s="274" t="s">
        <v>539</v>
      </c>
      <c r="D61" s="274" t="s">
        <v>9</v>
      </c>
      <c r="E61" s="274" t="s">
        <v>32</v>
      </c>
      <c r="F61" s="274" t="s">
        <v>540</v>
      </c>
      <c r="G61" s="427" t="s">
        <v>541</v>
      </c>
      <c r="H61" s="428"/>
      <c r="I61" s="427" t="s">
        <v>542</v>
      </c>
      <c r="J61" s="428"/>
      <c r="K61" s="427" t="s">
        <v>543</v>
      </c>
      <c r="L61" s="428"/>
      <c r="M61" s="427" t="s">
        <v>544</v>
      </c>
      <c r="N61" s="428"/>
      <c r="O61" s="427" t="s">
        <v>545</v>
      </c>
      <c r="P61" s="428"/>
      <c r="Q61" s="275" t="s">
        <v>515</v>
      </c>
      <c r="R61" s="275" t="s">
        <v>546</v>
      </c>
      <c r="T61" s="275" t="s">
        <v>547</v>
      </c>
      <c r="U61" s="275" t="s">
        <v>548</v>
      </c>
      <c r="V61" s="275" t="s">
        <v>549</v>
      </c>
      <c r="W61" s="275" t="s">
        <v>550</v>
      </c>
      <c r="X61" s="275" t="s">
        <v>551</v>
      </c>
      <c r="Y61" s="275" t="s">
        <v>552</v>
      </c>
      <c r="AA61" s="274" t="s">
        <v>553</v>
      </c>
      <c r="AB61" s="274" t="s">
        <v>554</v>
      </c>
      <c r="AC61" s="274" t="s">
        <v>555</v>
      </c>
      <c r="AD61" s="274" t="s">
        <v>556</v>
      </c>
      <c r="AE61" s="274" t="s">
        <v>557</v>
      </c>
      <c r="AF61" s="274" t="s">
        <v>558</v>
      </c>
      <c r="AG61" s="274" t="s">
        <v>559</v>
      </c>
      <c r="AH61" s="274" t="s">
        <v>555</v>
      </c>
      <c r="AI61" s="274" t="s">
        <v>556</v>
      </c>
      <c r="AJ61" s="274" t="s">
        <v>557</v>
      </c>
      <c r="AK61" s="274" t="s">
        <v>558</v>
      </c>
      <c r="AL61" s="274" t="s">
        <v>559</v>
      </c>
    </row>
    <row r="62" spans="1:38" s="289" customFormat="1" ht="14.25" customHeight="1">
      <c r="A62" s="277">
        <v>1</v>
      </c>
      <c r="B62" s="280" t="s">
        <v>729</v>
      </c>
      <c r="C62" s="280" t="s">
        <v>572</v>
      </c>
      <c r="D62" s="330" t="s">
        <v>730</v>
      </c>
      <c r="E62" s="280" t="s">
        <v>240</v>
      </c>
      <c r="F62" s="280" t="s">
        <v>241</v>
      </c>
      <c r="G62" s="281">
        <v>1</v>
      </c>
      <c r="H62" s="320">
        <v>187.5</v>
      </c>
      <c r="I62" s="281">
        <v>3</v>
      </c>
      <c r="J62" s="320">
        <v>184.5</v>
      </c>
      <c r="K62" s="281">
        <v>1</v>
      </c>
      <c r="L62" s="320">
        <v>185</v>
      </c>
      <c r="M62" s="281">
        <v>1</v>
      </c>
      <c r="N62" s="320">
        <v>187.5</v>
      </c>
      <c r="O62" s="281">
        <v>3</v>
      </c>
      <c r="P62" s="320">
        <v>183.5</v>
      </c>
      <c r="Q62" s="286">
        <f aca="true" t="shared" si="16" ref="Q62:Q70">AA62</f>
        <v>186.66666666666666</v>
      </c>
      <c r="R62" s="284">
        <f aca="true" t="shared" si="17" ref="R62:R70">IF(T62="ANO",AVERAGE(Q62,U62,V62,W62,X62),Q62)</f>
        <v>186.66666666666666</v>
      </c>
      <c r="S62" s="285"/>
      <c r="T62" s="286" t="str">
        <f aca="true" t="shared" si="18" ref="T62:T70">IF(AVERAGE(U62:X62)&gt;Q62,"ANO","NE")</f>
        <v>NE</v>
      </c>
      <c r="U62" s="287"/>
      <c r="V62" s="287"/>
      <c r="W62" s="287">
        <v>0</v>
      </c>
      <c r="X62" s="288"/>
      <c r="Y62" s="286">
        <f aca="true" t="shared" si="19" ref="Y62:Y70">AVERAGE(U62:X62)</f>
        <v>0</v>
      </c>
      <c r="AA62" s="290">
        <f aca="true" t="shared" si="20" ref="AA62:AA70">(SMALL(AC62:AG62,5)+SMALL(AC62:AG62,4)+SMALL(AC62:AG62,3))/3</f>
        <v>186.66666666666666</v>
      </c>
      <c r="AB62" s="290">
        <f aca="true" t="shared" si="21" ref="AB62:AB70">SMALL(AH62:AL62,1)+SMALL(AH62:AL62,2)+SMALL(AH62:AL62,3)</f>
        <v>3</v>
      </c>
      <c r="AC62" s="290">
        <f aca="true" t="shared" si="22" ref="AC62:AC70">H62</f>
        <v>187.5</v>
      </c>
      <c r="AD62" s="290">
        <f aca="true" t="shared" si="23" ref="AD62:AD70">J62</f>
        <v>184.5</v>
      </c>
      <c r="AE62" s="290">
        <f aca="true" t="shared" si="24" ref="AE62:AE70">L62</f>
        <v>185</v>
      </c>
      <c r="AF62" s="290">
        <f aca="true" t="shared" si="25" ref="AF62:AF70">N62</f>
        <v>187.5</v>
      </c>
      <c r="AG62" s="290">
        <f aca="true" t="shared" si="26" ref="AG62:AG70">P62</f>
        <v>183.5</v>
      </c>
      <c r="AH62" s="291">
        <f aca="true" t="shared" si="27" ref="AH62:AH70">IF(G62=0,100,G62)</f>
        <v>1</v>
      </c>
      <c r="AI62" s="291">
        <f aca="true" t="shared" si="28" ref="AI62:AI70">IF(I62=0,100,I62)</f>
        <v>3</v>
      </c>
      <c r="AJ62" s="291">
        <f aca="true" t="shared" si="29" ref="AJ62:AJ70">IF(K62=0,100,K62)</f>
        <v>1</v>
      </c>
      <c r="AK62" s="291">
        <f aca="true" t="shared" si="30" ref="AK62:AK70">IF(M62=0,100,M62)</f>
        <v>1</v>
      </c>
      <c r="AL62" s="291">
        <f aca="true" t="shared" si="31" ref="AL62:AL70">IF(O62=0,100,O62)</f>
        <v>3</v>
      </c>
    </row>
    <row r="63" spans="1:38" s="289" customFormat="1" ht="14.25" customHeight="1">
      <c r="A63" s="277">
        <v>2</v>
      </c>
      <c r="B63" s="278" t="s">
        <v>731</v>
      </c>
      <c r="C63" s="278" t="s">
        <v>732</v>
      </c>
      <c r="D63" s="279" t="s">
        <v>253</v>
      </c>
      <c r="E63" s="331" t="s">
        <v>597</v>
      </c>
      <c r="F63" s="332" t="s">
        <v>254</v>
      </c>
      <c r="G63" s="281">
        <v>4</v>
      </c>
      <c r="H63" s="320">
        <v>173.83</v>
      </c>
      <c r="I63" s="281">
        <v>2</v>
      </c>
      <c r="J63" s="320">
        <v>185.83</v>
      </c>
      <c r="K63" s="281">
        <v>2</v>
      </c>
      <c r="L63" s="320">
        <v>183.83</v>
      </c>
      <c r="M63" s="281">
        <v>2</v>
      </c>
      <c r="N63" s="320">
        <v>182.33</v>
      </c>
      <c r="O63" s="281">
        <v>1</v>
      </c>
      <c r="P63" s="320">
        <v>183.83</v>
      </c>
      <c r="Q63" s="286">
        <f t="shared" si="16"/>
        <v>184.49666666666667</v>
      </c>
      <c r="R63" s="284">
        <f t="shared" si="17"/>
        <v>184.49666666666667</v>
      </c>
      <c r="S63" s="285"/>
      <c r="T63" s="286" t="str">
        <f t="shared" si="18"/>
        <v>NE</v>
      </c>
      <c r="U63" s="287"/>
      <c r="V63" s="287"/>
      <c r="W63" s="287">
        <v>0</v>
      </c>
      <c r="X63" s="288"/>
      <c r="Y63" s="286">
        <f t="shared" si="19"/>
        <v>0</v>
      </c>
      <c r="AA63" s="290">
        <f t="shared" si="20"/>
        <v>184.49666666666667</v>
      </c>
      <c r="AB63" s="290">
        <f t="shared" si="21"/>
        <v>5</v>
      </c>
      <c r="AC63" s="290">
        <f t="shared" si="22"/>
        <v>173.83</v>
      </c>
      <c r="AD63" s="290">
        <f t="shared" si="23"/>
        <v>185.83</v>
      </c>
      <c r="AE63" s="290">
        <f t="shared" si="24"/>
        <v>183.83</v>
      </c>
      <c r="AF63" s="290">
        <f t="shared" si="25"/>
        <v>182.33</v>
      </c>
      <c r="AG63" s="290">
        <f t="shared" si="26"/>
        <v>183.83</v>
      </c>
      <c r="AH63" s="291">
        <f t="shared" si="27"/>
        <v>4</v>
      </c>
      <c r="AI63" s="291">
        <f t="shared" si="28"/>
        <v>2</v>
      </c>
      <c r="AJ63" s="291">
        <f t="shared" si="29"/>
        <v>2</v>
      </c>
      <c r="AK63" s="291">
        <f t="shared" si="30"/>
        <v>2</v>
      </c>
      <c r="AL63" s="291">
        <f t="shared" si="31"/>
        <v>1</v>
      </c>
    </row>
    <row r="64" spans="1:38" s="289" customFormat="1" ht="14.25" customHeight="1">
      <c r="A64" s="277">
        <v>3</v>
      </c>
      <c r="B64" s="278" t="s">
        <v>733</v>
      </c>
      <c r="C64" s="278" t="s">
        <v>734</v>
      </c>
      <c r="D64" s="279" t="s">
        <v>735</v>
      </c>
      <c r="E64" s="280" t="s">
        <v>613</v>
      </c>
      <c r="F64" s="278" t="s">
        <v>250</v>
      </c>
      <c r="G64" s="281">
        <v>2</v>
      </c>
      <c r="H64" s="320">
        <v>182.5</v>
      </c>
      <c r="I64" s="281">
        <v>1</v>
      </c>
      <c r="J64" s="320">
        <v>186</v>
      </c>
      <c r="K64" s="281">
        <v>3</v>
      </c>
      <c r="L64" s="320">
        <v>181.5</v>
      </c>
      <c r="M64" s="281">
        <v>3</v>
      </c>
      <c r="N64" s="320">
        <v>177</v>
      </c>
      <c r="O64" s="281">
        <v>2</v>
      </c>
      <c r="P64" s="320">
        <v>183.5</v>
      </c>
      <c r="Q64" s="286">
        <f t="shared" si="16"/>
        <v>184</v>
      </c>
      <c r="R64" s="284">
        <f t="shared" si="17"/>
        <v>184</v>
      </c>
      <c r="S64" s="285"/>
      <c r="T64" s="286" t="str">
        <f t="shared" si="18"/>
        <v>NE</v>
      </c>
      <c r="U64" s="287">
        <v>168</v>
      </c>
      <c r="V64" s="287"/>
      <c r="W64" s="287"/>
      <c r="X64" s="288">
        <v>181.5</v>
      </c>
      <c r="Y64" s="286">
        <f t="shared" si="19"/>
        <v>174.75</v>
      </c>
      <c r="AA64" s="290">
        <f t="shared" si="20"/>
        <v>184</v>
      </c>
      <c r="AB64" s="290">
        <f t="shared" si="21"/>
        <v>5</v>
      </c>
      <c r="AC64" s="290">
        <f t="shared" si="22"/>
        <v>182.5</v>
      </c>
      <c r="AD64" s="290">
        <f t="shared" si="23"/>
        <v>186</v>
      </c>
      <c r="AE64" s="290">
        <f t="shared" si="24"/>
        <v>181.5</v>
      </c>
      <c r="AF64" s="290">
        <f t="shared" si="25"/>
        <v>177</v>
      </c>
      <c r="AG64" s="290">
        <f t="shared" si="26"/>
        <v>183.5</v>
      </c>
      <c r="AH64" s="291">
        <f t="shared" si="27"/>
        <v>2</v>
      </c>
      <c r="AI64" s="291">
        <f t="shared" si="28"/>
        <v>1</v>
      </c>
      <c r="AJ64" s="291">
        <f t="shared" si="29"/>
        <v>3</v>
      </c>
      <c r="AK64" s="291">
        <f t="shared" si="30"/>
        <v>3</v>
      </c>
      <c r="AL64" s="291">
        <f t="shared" si="31"/>
        <v>2</v>
      </c>
    </row>
    <row r="65" spans="1:38" s="257" customFormat="1" ht="14.25" customHeight="1">
      <c r="A65" s="333" t="s">
        <v>736</v>
      </c>
      <c r="B65" s="314" t="s">
        <v>737</v>
      </c>
      <c r="C65" s="294" t="s">
        <v>652</v>
      </c>
      <c r="D65" s="295" t="s">
        <v>738</v>
      </c>
      <c r="E65" s="296" t="s">
        <v>591</v>
      </c>
      <c r="F65" s="329" t="s">
        <v>245</v>
      </c>
      <c r="G65" s="297">
        <v>3</v>
      </c>
      <c r="H65" s="310">
        <v>179</v>
      </c>
      <c r="I65" s="297">
        <v>4</v>
      </c>
      <c r="J65" s="310">
        <v>176</v>
      </c>
      <c r="K65" s="297">
        <v>0</v>
      </c>
      <c r="L65" s="310">
        <v>0</v>
      </c>
      <c r="M65" s="297">
        <v>0</v>
      </c>
      <c r="N65" s="310">
        <v>0</v>
      </c>
      <c r="O65" s="297">
        <v>5</v>
      </c>
      <c r="P65" s="310">
        <v>173</v>
      </c>
      <c r="Q65" s="286">
        <f t="shared" si="16"/>
        <v>176</v>
      </c>
      <c r="R65" s="288">
        <f t="shared" si="17"/>
        <v>176</v>
      </c>
      <c r="S65" s="285"/>
      <c r="T65" s="287" t="str">
        <f t="shared" si="18"/>
        <v>NE</v>
      </c>
      <c r="U65" s="299">
        <v>164.17</v>
      </c>
      <c r="V65" s="299"/>
      <c r="W65" s="299"/>
      <c r="X65" s="300"/>
      <c r="Y65" s="301">
        <f t="shared" si="19"/>
        <v>164.17</v>
      </c>
      <c r="AA65" s="290">
        <f t="shared" si="20"/>
        <v>176</v>
      </c>
      <c r="AB65" s="290">
        <f t="shared" si="21"/>
        <v>12</v>
      </c>
      <c r="AC65" s="302">
        <f t="shared" si="22"/>
        <v>179</v>
      </c>
      <c r="AD65" s="302">
        <f t="shared" si="23"/>
        <v>176</v>
      </c>
      <c r="AE65" s="302">
        <f t="shared" si="24"/>
        <v>0</v>
      </c>
      <c r="AF65" s="302">
        <f t="shared" si="25"/>
        <v>0</v>
      </c>
      <c r="AG65" s="302">
        <f t="shared" si="26"/>
        <v>173</v>
      </c>
      <c r="AH65" s="303">
        <f t="shared" si="27"/>
        <v>3</v>
      </c>
      <c r="AI65" s="303">
        <f t="shared" si="28"/>
        <v>4</v>
      </c>
      <c r="AJ65" s="303">
        <f t="shared" si="29"/>
        <v>100</v>
      </c>
      <c r="AK65" s="303">
        <f t="shared" si="30"/>
        <v>100</v>
      </c>
      <c r="AL65" s="303">
        <f t="shared" si="31"/>
        <v>5</v>
      </c>
    </row>
    <row r="66" spans="1:38" s="257" customFormat="1" ht="14.25" customHeight="1">
      <c r="A66" s="333" t="s">
        <v>736</v>
      </c>
      <c r="B66" s="294" t="s">
        <v>739</v>
      </c>
      <c r="C66" s="294" t="s">
        <v>599</v>
      </c>
      <c r="D66" s="295" t="s">
        <v>247</v>
      </c>
      <c r="E66" s="296" t="s">
        <v>228</v>
      </c>
      <c r="F66" s="294" t="s">
        <v>241</v>
      </c>
      <c r="G66" s="297">
        <v>5</v>
      </c>
      <c r="H66" s="310">
        <v>170.5</v>
      </c>
      <c r="I66" s="297">
        <v>6</v>
      </c>
      <c r="J66" s="310">
        <v>166</v>
      </c>
      <c r="K66" s="297">
        <v>4</v>
      </c>
      <c r="L66" s="310">
        <v>173.5</v>
      </c>
      <c r="M66" s="297">
        <v>4</v>
      </c>
      <c r="N66" s="310">
        <v>174.5</v>
      </c>
      <c r="O66" s="297">
        <v>4</v>
      </c>
      <c r="P66" s="310">
        <v>180</v>
      </c>
      <c r="Q66" s="286">
        <f t="shared" si="16"/>
        <v>176</v>
      </c>
      <c r="R66" s="288">
        <f t="shared" si="17"/>
        <v>176</v>
      </c>
      <c r="S66" s="285"/>
      <c r="T66" s="287" t="str">
        <f t="shared" si="18"/>
        <v>NE</v>
      </c>
      <c r="U66" s="299">
        <v>170.5</v>
      </c>
      <c r="V66" s="299"/>
      <c r="W66" s="299">
        <v>175.33</v>
      </c>
      <c r="X66" s="300">
        <v>171.5</v>
      </c>
      <c r="Y66" s="301">
        <f t="shared" si="19"/>
        <v>172.44333333333336</v>
      </c>
      <c r="AA66" s="290">
        <f t="shared" si="20"/>
        <v>176</v>
      </c>
      <c r="AB66" s="290">
        <f t="shared" si="21"/>
        <v>12</v>
      </c>
      <c r="AC66" s="302">
        <f t="shared" si="22"/>
        <v>170.5</v>
      </c>
      <c r="AD66" s="302">
        <f t="shared" si="23"/>
        <v>166</v>
      </c>
      <c r="AE66" s="302">
        <f t="shared" si="24"/>
        <v>173.5</v>
      </c>
      <c r="AF66" s="302">
        <f t="shared" si="25"/>
        <v>174.5</v>
      </c>
      <c r="AG66" s="302">
        <f t="shared" si="26"/>
        <v>180</v>
      </c>
      <c r="AH66" s="303">
        <f t="shared" si="27"/>
        <v>5</v>
      </c>
      <c r="AI66" s="303">
        <f t="shared" si="28"/>
        <v>6</v>
      </c>
      <c r="AJ66" s="303">
        <f t="shared" si="29"/>
        <v>4</v>
      </c>
      <c r="AK66" s="303">
        <f t="shared" si="30"/>
        <v>4</v>
      </c>
      <c r="AL66" s="303">
        <f t="shared" si="31"/>
        <v>4</v>
      </c>
    </row>
    <row r="67" spans="1:38" s="257" customFormat="1" ht="14.25" customHeight="1">
      <c r="A67" s="326">
        <v>6</v>
      </c>
      <c r="B67" s="294" t="s">
        <v>740</v>
      </c>
      <c r="C67" s="294" t="s">
        <v>718</v>
      </c>
      <c r="D67" s="295" t="s">
        <v>262</v>
      </c>
      <c r="E67" s="309" t="s">
        <v>597</v>
      </c>
      <c r="F67" s="294" t="s">
        <v>741</v>
      </c>
      <c r="G67" s="297">
        <v>8</v>
      </c>
      <c r="H67" s="310">
        <v>157.17</v>
      </c>
      <c r="I67" s="297">
        <v>5</v>
      </c>
      <c r="J67" s="310">
        <v>166.67</v>
      </c>
      <c r="K67" s="297">
        <v>5</v>
      </c>
      <c r="L67" s="310">
        <v>166.17</v>
      </c>
      <c r="M67" s="297">
        <v>7</v>
      </c>
      <c r="N67" s="310">
        <v>161.17</v>
      </c>
      <c r="O67" s="297">
        <v>7</v>
      </c>
      <c r="P67" s="310">
        <v>160.17</v>
      </c>
      <c r="Q67" s="286">
        <f t="shared" si="16"/>
        <v>164.67</v>
      </c>
      <c r="R67" s="288">
        <f t="shared" si="17"/>
        <v>164.67</v>
      </c>
      <c r="S67" s="285"/>
      <c r="T67" s="287" t="str">
        <f t="shared" si="18"/>
        <v>NE</v>
      </c>
      <c r="U67" s="299"/>
      <c r="V67" s="299"/>
      <c r="W67" s="299"/>
      <c r="X67" s="300">
        <v>162.17</v>
      </c>
      <c r="Y67" s="301">
        <f t="shared" si="19"/>
        <v>162.17</v>
      </c>
      <c r="AA67" s="290">
        <f t="shared" si="20"/>
        <v>164.67</v>
      </c>
      <c r="AB67" s="290">
        <f t="shared" si="21"/>
        <v>17</v>
      </c>
      <c r="AC67" s="302">
        <f t="shared" si="22"/>
        <v>157.17</v>
      </c>
      <c r="AD67" s="302">
        <f t="shared" si="23"/>
        <v>166.67</v>
      </c>
      <c r="AE67" s="302">
        <f t="shared" si="24"/>
        <v>166.17</v>
      </c>
      <c r="AF67" s="302">
        <f t="shared" si="25"/>
        <v>161.17</v>
      </c>
      <c r="AG67" s="302">
        <f t="shared" si="26"/>
        <v>160.17</v>
      </c>
      <c r="AH67" s="303">
        <f t="shared" si="27"/>
        <v>8</v>
      </c>
      <c r="AI67" s="303">
        <f t="shared" si="28"/>
        <v>5</v>
      </c>
      <c r="AJ67" s="303">
        <f t="shared" si="29"/>
        <v>5</v>
      </c>
      <c r="AK67" s="303">
        <f t="shared" si="30"/>
        <v>7</v>
      </c>
      <c r="AL67" s="303">
        <f t="shared" si="31"/>
        <v>7</v>
      </c>
    </row>
    <row r="68" spans="1:38" s="257" customFormat="1" ht="14.25" customHeight="1">
      <c r="A68" s="326">
        <v>7</v>
      </c>
      <c r="B68" s="294" t="s">
        <v>731</v>
      </c>
      <c r="C68" s="294" t="s">
        <v>572</v>
      </c>
      <c r="D68" s="295" t="s">
        <v>256</v>
      </c>
      <c r="E68" s="309" t="s">
        <v>597</v>
      </c>
      <c r="F68" s="294" t="s">
        <v>257</v>
      </c>
      <c r="G68" s="297">
        <v>7</v>
      </c>
      <c r="H68" s="310">
        <v>162</v>
      </c>
      <c r="I68" s="297">
        <v>7</v>
      </c>
      <c r="J68" s="310">
        <v>164.5</v>
      </c>
      <c r="K68" s="297">
        <v>7</v>
      </c>
      <c r="L68" s="310">
        <v>161</v>
      </c>
      <c r="M68" s="297">
        <v>6</v>
      </c>
      <c r="N68" s="310">
        <v>164</v>
      </c>
      <c r="O68" s="297">
        <v>6</v>
      </c>
      <c r="P68" s="310">
        <v>164.5</v>
      </c>
      <c r="Q68" s="286">
        <f t="shared" si="16"/>
        <v>164.33333333333334</v>
      </c>
      <c r="R68" s="288">
        <f t="shared" si="17"/>
        <v>164.33333333333334</v>
      </c>
      <c r="S68" s="285"/>
      <c r="T68" s="287" t="str">
        <f t="shared" si="18"/>
        <v>NE</v>
      </c>
      <c r="U68" s="299"/>
      <c r="V68" s="299"/>
      <c r="W68" s="299">
        <v>0</v>
      </c>
      <c r="X68" s="300"/>
      <c r="Y68" s="301">
        <f t="shared" si="19"/>
        <v>0</v>
      </c>
      <c r="AA68" s="290">
        <f t="shared" si="20"/>
        <v>164.33333333333334</v>
      </c>
      <c r="AB68" s="290">
        <f t="shared" si="21"/>
        <v>19</v>
      </c>
      <c r="AC68" s="302">
        <f t="shared" si="22"/>
        <v>162</v>
      </c>
      <c r="AD68" s="302">
        <f t="shared" si="23"/>
        <v>164.5</v>
      </c>
      <c r="AE68" s="302">
        <f t="shared" si="24"/>
        <v>161</v>
      </c>
      <c r="AF68" s="302">
        <f t="shared" si="25"/>
        <v>164</v>
      </c>
      <c r="AG68" s="302">
        <f t="shared" si="26"/>
        <v>164.5</v>
      </c>
      <c r="AH68" s="303">
        <f t="shared" si="27"/>
        <v>7</v>
      </c>
      <c r="AI68" s="303">
        <f t="shared" si="28"/>
        <v>7</v>
      </c>
      <c r="AJ68" s="303">
        <f t="shared" si="29"/>
        <v>7</v>
      </c>
      <c r="AK68" s="303">
        <f t="shared" si="30"/>
        <v>6</v>
      </c>
      <c r="AL68" s="303">
        <f t="shared" si="31"/>
        <v>6</v>
      </c>
    </row>
    <row r="69" spans="1:38" s="257" customFormat="1" ht="14.25" customHeight="1">
      <c r="A69" s="326">
        <v>8</v>
      </c>
      <c r="B69" s="294" t="s">
        <v>742</v>
      </c>
      <c r="C69" s="294" t="s">
        <v>743</v>
      </c>
      <c r="D69" s="295" t="s">
        <v>253</v>
      </c>
      <c r="E69" s="309" t="s">
        <v>597</v>
      </c>
      <c r="F69" s="296" t="s">
        <v>744</v>
      </c>
      <c r="G69" s="297">
        <v>6</v>
      </c>
      <c r="H69" s="310">
        <v>166.17</v>
      </c>
      <c r="I69" s="297">
        <v>8</v>
      </c>
      <c r="J69" s="310">
        <v>158.17</v>
      </c>
      <c r="K69" s="297">
        <v>7</v>
      </c>
      <c r="L69" s="310">
        <v>161</v>
      </c>
      <c r="M69" s="297">
        <v>5</v>
      </c>
      <c r="N69" s="310">
        <v>165.67</v>
      </c>
      <c r="O69" s="297">
        <v>8</v>
      </c>
      <c r="P69" s="310">
        <v>154.17</v>
      </c>
      <c r="Q69" s="286">
        <f t="shared" si="16"/>
        <v>164.28</v>
      </c>
      <c r="R69" s="288">
        <f t="shared" si="17"/>
        <v>164.28</v>
      </c>
      <c r="S69" s="285"/>
      <c r="T69" s="287" t="str">
        <f t="shared" si="18"/>
        <v>NE</v>
      </c>
      <c r="U69" s="299"/>
      <c r="V69" s="299"/>
      <c r="W69" s="299">
        <v>0</v>
      </c>
      <c r="X69" s="300"/>
      <c r="Y69" s="301">
        <f t="shared" si="19"/>
        <v>0</v>
      </c>
      <c r="AA69" s="290">
        <f t="shared" si="20"/>
        <v>164.28</v>
      </c>
      <c r="AB69" s="290">
        <f t="shared" si="21"/>
        <v>18</v>
      </c>
      <c r="AC69" s="302">
        <f t="shared" si="22"/>
        <v>166.17</v>
      </c>
      <c r="AD69" s="302">
        <f t="shared" si="23"/>
        <v>158.17</v>
      </c>
      <c r="AE69" s="302">
        <f t="shared" si="24"/>
        <v>161</v>
      </c>
      <c r="AF69" s="302">
        <f t="shared" si="25"/>
        <v>165.67</v>
      </c>
      <c r="AG69" s="302">
        <f t="shared" si="26"/>
        <v>154.17</v>
      </c>
      <c r="AH69" s="303">
        <f t="shared" si="27"/>
        <v>6</v>
      </c>
      <c r="AI69" s="303">
        <f t="shared" si="28"/>
        <v>8</v>
      </c>
      <c r="AJ69" s="303">
        <f t="shared" si="29"/>
        <v>7</v>
      </c>
      <c r="AK69" s="303">
        <f t="shared" si="30"/>
        <v>5</v>
      </c>
      <c r="AL69" s="303">
        <f t="shared" si="31"/>
        <v>8</v>
      </c>
    </row>
    <row r="70" spans="1:38" s="257" customFormat="1" ht="14.25" customHeight="1">
      <c r="A70" s="326">
        <v>9</v>
      </c>
      <c r="B70" s="324" t="s">
        <v>745</v>
      </c>
      <c r="C70" s="325" t="s">
        <v>599</v>
      </c>
      <c r="D70" s="326" t="s">
        <v>600</v>
      </c>
      <c r="E70" s="309" t="s">
        <v>597</v>
      </c>
      <c r="F70" s="306" t="s">
        <v>746</v>
      </c>
      <c r="G70" s="297">
        <v>0</v>
      </c>
      <c r="H70" s="310">
        <v>0</v>
      </c>
      <c r="I70" s="297">
        <v>0</v>
      </c>
      <c r="J70" s="310">
        <v>0</v>
      </c>
      <c r="K70" s="297">
        <v>8</v>
      </c>
      <c r="L70" s="310">
        <v>99</v>
      </c>
      <c r="M70" s="297">
        <v>8</v>
      </c>
      <c r="N70" s="310">
        <v>100</v>
      </c>
      <c r="O70" s="297">
        <v>0</v>
      </c>
      <c r="P70" s="310">
        <v>0</v>
      </c>
      <c r="Q70" s="286">
        <f t="shared" si="16"/>
        <v>66.33333333333333</v>
      </c>
      <c r="R70" s="288">
        <f t="shared" si="17"/>
        <v>66.33333333333333</v>
      </c>
      <c r="S70" s="285"/>
      <c r="T70" s="287" t="str">
        <f t="shared" si="18"/>
        <v>NE</v>
      </c>
      <c r="U70" s="299"/>
      <c r="V70" s="299"/>
      <c r="W70" s="299">
        <v>0</v>
      </c>
      <c r="X70" s="300"/>
      <c r="Y70" s="301">
        <f t="shared" si="19"/>
        <v>0</v>
      </c>
      <c r="AA70" s="290">
        <f t="shared" si="20"/>
        <v>66.33333333333333</v>
      </c>
      <c r="AB70" s="290">
        <f t="shared" si="21"/>
        <v>116</v>
      </c>
      <c r="AC70" s="302">
        <f t="shared" si="22"/>
        <v>0</v>
      </c>
      <c r="AD70" s="302">
        <f t="shared" si="23"/>
        <v>0</v>
      </c>
      <c r="AE70" s="302">
        <f t="shared" si="24"/>
        <v>99</v>
      </c>
      <c r="AF70" s="302">
        <f t="shared" si="25"/>
        <v>100</v>
      </c>
      <c r="AG70" s="302">
        <f t="shared" si="26"/>
        <v>0</v>
      </c>
      <c r="AH70" s="303">
        <f t="shared" si="27"/>
        <v>100</v>
      </c>
      <c r="AI70" s="303">
        <f t="shared" si="28"/>
        <v>100</v>
      </c>
      <c r="AJ70" s="303">
        <f t="shared" si="29"/>
        <v>8</v>
      </c>
      <c r="AK70" s="303">
        <f t="shared" si="30"/>
        <v>8</v>
      </c>
      <c r="AL70" s="303">
        <f t="shared" si="31"/>
        <v>100</v>
      </c>
    </row>
    <row r="71" ht="14.25" customHeight="1"/>
    <row r="72" spans="1:38" s="257" customFormat="1" ht="23.25">
      <c r="A72" s="315"/>
      <c r="B72" s="316" t="s">
        <v>748</v>
      </c>
      <c r="C72" s="317"/>
      <c r="D72" s="315"/>
      <c r="E72" s="317"/>
      <c r="F72" s="270" t="s">
        <v>533</v>
      </c>
      <c r="G72" s="315"/>
      <c r="H72" s="315"/>
      <c r="I72" s="315"/>
      <c r="J72" s="318"/>
      <c r="K72" s="315"/>
      <c r="L72" s="318"/>
      <c r="M72" s="315"/>
      <c r="N72" s="318"/>
      <c r="O72" s="334"/>
      <c r="P72" s="318"/>
      <c r="Q72" s="318"/>
      <c r="T72" s="425" t="s">
        <v>534</v>
      </c>
      <c r="U72" s="425"/>
      <c r="V72" s="425"/>
      <c r="W72" s="425"/>
      <c r="X72" s="425"/>
      <c r="Y72" s="425"/>
      <c r="AA72" s="429" t="s">
        <v>535</v>
      </c>
      <c r="AB72" s="430"/>
      <c r="AC72" s="429" t="s">
        <v>536</v>
      </c>
      <c r="AD72" s="431"/>
      <c r="AE72" s="431"/>
      <c r="AF72" s="431"/>
      <c r="AG72" s="430"/>
      <c r="AH72" s="425" t="s">
        <v>537</v>
      </c>
      <c r="AI72" s="425"/>
      <c r="AJ72" s="425"/>
      <c r="AK72" s="425"/>
      <c r="AL72" s="425"/>
    </row>
    <row r="73" spans="1:38" s="276" customFormat="1" ht="33.75" customHeight="1">
      <c r="A73" s="274" t="s">
        <v>30</v>
      </c>
      <c r="B73" s="274" t="s">
        <v>538</v>
      </c>
      <c r="C73" s="274" t="s">
        <v>539</v>
      </c>
      <c r="D73" s="274" t="s">
        <v>9</v>
      </c>
      <c r="E73" s="274" t="s">
        <v>32</v>
      </c>
      <c r="F73" s="274" t="s">
        <v>540</v>
      </c>
      <c r="G73" s="427" t="s">
        <v>749</v>
      </c>
      <c r="H73" s="428"/>
      <c r="I73" s="427" t="s">
        <v>750</v>
      </c>
      <c r="J73" s="428"/>
      <c r="K73" s="427" t="s">
        <v>751</v>
      </c>
      <c r="L73" s="428"/>
      <c r="M73" s="427" t="s">
        <v>752</v>
      </c>
      <c r="N73" s="428"/>
      <c r="O73" s="427" t="s">
        <v>753</v>
      </c>
      <c r="P73" s="428"/>
      <c r="Q73" s="275" t="s">
        <v>515</v>
      </c>
      <c r="R73" s="275" t="s">
        <v>546</v>
      </c>
      <c r="T73" s="275" t="s">
        <v>547</v>
      </c>
      <c r="U73" s="275" t="s">
        <v>548</v>
      </c>
      <c r="V73" s="275" t="s">
        <v>549</v>
      </c>
      <c r="W73" s="275" t="s">
        <v>550</v>
      </c>
      <c r="X73" s="275" t="s">
        <v>551</v>
      </c>
      <c r="Y73" s="275" t="s">
        <v>552</v>
      </c>
      <c r="AA73" s="274" t="s">
        <v>553</v>
      </c>
      <c r="AB73" s="274" t="s">
        <v>554</v>
      </c>
      <c r="AC73" s="274" t="s">
        <v>555</v>
      </c>
      <c r="AD73" s="274" t="s">
        <v>556</v>
      </c>
      <c r="AE73" s="274" t="s">
        <v>557</v>
      </c>
      <c r="AF73" s="274" t="s">
        <v>558</v>
      </c>
      <c r="AG73" s="274" t="s">
        <v>559</v>
      </c>
      <c r="AH73" s="274" t="s">
        <v>555</v>
      </c>
      <c r="AI73" s="274" t="s">
        <v>556</v>
      </c>
      <c r="AJ73" s="274" t="s">
        <v>557</v>
      </c>
      <c r="AK73" s="274" t="s">
        <v>558</v>
      </c>
      <c r="AL73" s="274" t="s">
        <v>559</v>
      </c>
    </row>
    <row r="74" spans="1:38" s="289" customFormat="1" ht="14.25" customHeight="1">
      <c r="A74" s="277">
        <v>1</v>
      </c>
      <c r="B74" s="319" t="s">
        <v>754</v>
      </c>
      <c r="C74" s="323" t="s">
        <v>700</v>
      </c>
      <c r="D74" s="277" t="s">
        <v>347</v>
      </c>
      <c r="E74" s="292" t="s">
        <v>755</v>
      </c>
      <c r="F74" s="335" t="s">
        <v>348</v>
      </c>
      <c r="G74" s="281">
        <v>2</v>
      </c>
      <c r="H74" s="320">
        <v>100</v>
      </c>
      <c r="I74" s="281">
        <v>7</v>
      </c>
      <c r="J74" s="320">
        <v>99</v>
      </c>
      <c r="K74" s="281">
        <v>2</v>
      </c>
      <c r="L74" s="320">
        <v>100</v>
      </c>
      <c r="M74" s="281">
        <v>2</v>
      </c>
      <c r="N74" s="320">
        <v>98</v>
      </c>
      <c r="O74" s="281">
        <v>3</v>
      </c>
      <c r="P74" s="320">
        <v>100</v>
      </c>
      <c r="Q74" s="286">
        <f aca="true" t="shared" si="32" ref="Q74:Q104">AA74</f>
        <v>100</v>
      </c>
      <c r="R74" s="288">
        <f aca="true" t="shared" si="33" ref="R74:R104">IF(T74="ANO",AVERAGE(Q74,U74,V74,W74,X74),Q74)</f>
        <v>100</v>
      </c>
      <c r="S74" s="336" t="s">
        <v>65</v>
      </c>
      <c r="T74" s="287" t="str">
        <f aca="true" t="shared" si="34" ref="T74:T104">IF(AVERAGE(U74:X74)&gt;Q74,"ANO","NE")</f>
        <v>NE</v>
      </c>
      <c r="U74" s="287"/>
      <c r="V74" s="287"/>
      <c r="W74" s="287"/>
      <c r="X74" s="320">
        <v>100</v>
      </c>
      <c r="Y74" s="286">
        <f aca="true" t="shared" si="35" ref="Y74:Y104">AVERAGE(U74:X74)</f>
        <v>100</v>
      </c>
      <c r="Z74" s="337"/>
      <c r="AA74" s="290">
        <f aca="true" t="shared" si="36" ref="AA74:AA104">(SMALL(AC74:AG74,5)+SMALL(AC74:AG74,4)+SMALL(AC74:AG74,3))/3</f>
        <v>100</v>
      </c>
      <c r="AB74" s="290">
        <f aca="true" t="shared" si="37" ref="AB74:AB104">SMALL(AH74:AL74,1)+SMALL(AH74:AL74,2)+SMALL(AH74:AL74,3)</f>
        <v>6</v>
      </c>
      <c r="AC74" s="290">
        <f aca="true" t="shared" si="38" ref="AC74:AC104">H74</f>
        <v>100</v>
      </c>
      <c r="AD74" s="290">
        <f aca="true" t="shared" si="39" ref="AD74:AD104">J74</f>
        <v>99</v>
      </c>
      <c r="AE74" s="290">
        <f aca="true" t="shared" si="40" ref="AE74:AE104">L74</f>
        <v>100</v>
      </c>
      <c r="AF74" s="290">
        <f aca="true" t="shared" si="41" ref="AF74:AF104">N74</f>
        <v>98</v>
      </c>
      <c r="AG74" s="290">
        <f aca="true" t="shared" si="42" ref="AG74:AG104">P74</f>
        <v>100</v>
      </c>
      <c r="AH74" s="291">
        <f aca="true" t="shared" si="43" ref="AH74:AH104">IF(G74=0,100,G74)</f>
        <v>2</v>
      </c>
      <c r="AI74" s="291">
        <f aca="true" t="shared" si="44" ref="AI74:AI104">IF(I74=0,100,I74)</f>
        <v>7</v>
      </c>
      <c r="AJ74" s="291">
        <f aca="true" t="shared" si="45" ref="AJ74:AJ104">IF(K74=0,100,K74)</f>
        <v>2</v>
      </c>
      <c r="AK74" s="291">
        <f aca="true" t="shared" si="46" ref="AK74:AK104">IF(M74=0,100,M74)</f>
        <v>2</v>
      </c>
      <c r="AL74" s="291">
        <f aca="true" t="shared" si="47" ref="AL74:AL104">IF(O74=0,100,O74)</f>
        <v>3</v>
      </c>
    </row>
    <row r="75" spans="1:38" s="289" customFormat="1" ht="14.25" customHeight="1">
      <c r="A75" s="277">
        <v>2</v>
      </c>
      <c r="B75" s="319" t="s">
        <v>571</v>
      </c>
      <c r="C75" s="319" t="s">
        <v>629</v>
      </c>
      <c r="D75" s="330" t="s">
        <v>362</v>
      </c>
      <c r="E75" s="280" t="s">
        <v>613</v>
      </c>
      <c r="F75" s="338" t="s">
        <v>303</v>
      </c>
      <c r="G75" s="281">
        <v>4</v>
      </c>
      <c r="H75" s="320">
        <v>100</v>
      </c>
      <c r="I75" s="281">
        <v>11</v>
      </c>
      <c r="J75" s="320">
        <v>97.5</v>
      </c>
      <c r="K75" s="281">
        <v>1</v>
      </c>
      <c r="L75" s="320">
        <v>100</v>
      </c>
      <c r="M75" s="281">
        <v>9</v>
      </c>
      <c r="N75" s="320">
        <v>94.5</v>
      </c>
      <c r="O75" s="281">
        <v>1</v>
      </c>
      <c r="P75" s="320">
        <v>100</v>
      </c>
      <c r="Q75" s="286">
        <f t="shared" si="32"/>
        <v>100</v>
      </c>
      <c r="R75" s="284">
        <f t="shared" si="33"/>
        <v>100</v>
      </c>
      <c r="S75" s="336" t="s">
        <v>65</v>
      </c>
      <c r="T75" s="286" t="str">
        <f t="shared" si="34"/>
        <v>NE</v>
      </c>
      <c r="U75" s="287">
        <v>100</v>
      </c>
      <c r="V75" s="287"/>
      <c r="W75" s="287"/>
      <c r="X75" s="320">
        <v>100</v>
      </c>
      <c r="Y75" s="286">
        <f t="shared" si="35"/>
        <v>100</v>
      </c>
      <c r="Z75" s="337"/>
      <c r="AA75" s="290">
        <f t="shared" si="36"/>
        <v>100</v>
      </c>
      <c r="AB75" s="290">
        <f t="shared" si="37"/>
        <v>6</v>
      </c>
      <c r="AC75" s="290">
        <f t="shared" si="38"/>
        <v>100</v>
      </c>
      <c r="AD75" s="290">
        <f t="shared" si="39"/>
        <v>97.5</v>
      </c>
      <c r="AE75" s="290">
        <f t="shared" si="40"/>
        <v>100</v>
      </c>
      <c r="AF75" s="290">
        <f t="shared" si="41"/>
        <v>94.5</v>
      </c>
      <c r="AG75" s="290">
        <f t="shared" si="42"/>
        <v>100</v>
      </c>
      <c r="AH75" s="291">
        <f t="shared" si="43"/>
        <v>4</v>
      </c>
      <c r="AI75" s="291">
        <f t="shared" si="44"/>
        <v>11</v>
      </c>
      <c r="AJ75" s="291">
        <f t="shared" si="45"/>
        <v>1</v>
      </c>
      <c r="AK75" s="291">
        <f t="shared" si="46"/>
        <v>9</v>
      </c>
      <c r="AL75" s="291">
        <f t="shared" si="47"/>
        <v>1</v>
      </c>
    </row>
    <row r="76" spans="1:38" s="289" customFormat="1" ht="14.25" customHeight="1">
      <c r="A76" s="277">
        <v>3</v>
      </c>
      <c r="B76" s="278" t="s">
        <v>756</v>
      </c>
      <c r="C76" s="278" t="s">
        <v>705</v>
      </c>
      <c r="D76" s="279" t="s">
        <v>370</v>
      </c>
      <c r="E76" s="319" t="s">
        <v>297</v>
      </c>
      <c r="F76" s="332" t="s">
        <v>371</v>
      </c>
      <c r="G76" s="281">
        <v>1</v>
      </c>
      <c r="H76" s="320">
        <v>100</v>
      </c>
      <c r="I76" s="281">
        <v>2</v>
      </c>
      <c r="J76" s="320">
        <v>100</v>
      </c>
      <c r="K76" s="281">
        <v>3</v>
      </c>
      <c r="L76" s="320">
        <v>100</v>
      </c>
      <c r="M76" s="281">
        <v>7</v>
      </c>
      <c r="N76" s="320">
        <v>95</v>
      </c>
      <c r="O76" s="281">
        <v>19</v>
      </c>
      <c r="P76" s="320">
        <v>95</v>
      </c>
      <c r="Q76" s="286">
        <f t="shared" si="32"/>
        <v>100</v>
      </c>
      <c r="R76" s="288">
        <f t="shared" si="33"/>
        <v>100</v>
      </c>
      <c r="S76" s="336" t="s">
        <v>65</v>
      </c>
      <c r="T76" s="287" t="str">
        <f t="shared" si="34"/>
        <v>NE</v>
      </c>
      <c r="U76" s="287"/>
      <c r="V76" s="287"/>
      <c r="W76" s="287">
        <v>0</v>
      </c>
      <c r="X76" s="320"/>
      <c r="Y76" s="286">
        <f t="shared" si="35"/>
        <v>0</v>
      </c>
      <c r="Z76" s="337"/>
      <c r="AA76" s="290">
        <f t="shared" si="36"/>
        <v>100</v>
      </c>
      <c r="AB76" s="290">
        <f t="shared" si="37"/>
        <v>6</v>
      </c>
      <c r="AC76" s="290">
        <f t="shared" si="38"/>
        <v>100</v>
      </c>
      <c r="AD76" s="290">
        <f t="shared" si="39"/>
        <v>100</v>
      </c>
      <c r="AE76" s="290">
        <f t="shared" si="40"/>
        <v>100</v>
      </c>
      <c r="AF76" s="290">
        <f t="shared" si="41"/>
        <v>95</v>
      </c>
      <c r="AG76" s="290">
        <f t="shared" si="42"/>
        <v>95</v>
      </c>
      <c r="AH76" s="291">
        <f t="shared" si="43"/>
        <v>1</v>
      </c>
      <c r="AI76" s="291">
        <f t="shared" si="44"/>
        <v>2</v>
      </c>
      <c r="AJ76" s="291">
        <f t="shared" si="45"/>
        <v>3</v>
      </c>
      <c r="AK76" s="291">
        <f t="shared" si="46"/>
        <v>7</v>
      </c>
      <c r="AL76" s="291">
        <f t="shared" si="47"/>
        <v>19</v>
      </c>
    </row>
    <row r="77" spans="1:38" ht="14.25" customHeight="1">
      <c r="A77" s="293">
        <v>4</v>
      </c>
      <c r="B77" s="294" t="s">
        <v>610</v>
      </c>
      <c r="C77" s="294" t="s">
        <v>611</v>
      </c>
      <c r="D77" s="295" t="s">
        <v>612</v>
      </c>
      <c r="E77" s="296" t="s">
        <v>613</v>
      </c>
      <c r="F77" s="339" t="s">
        <v>354</v>
      </c>
      <c r="G77" s="297">
        <v>5</v>
      </c>
      <c r="H77" s="310">
        <v>100</v>
      </c>
      <c r="I77" s="297">
        <v>1</v>
      </c>
      <c r="J77" s="310">
        <v>100</v>
      </c>
      <c r="K77" s="297">
        <v>0</v>
      </c>
      <c r="L77" s="310">
        <v>0</v>
      </c>
      <c r="M77" s="297">
        <v>1</v>
      </c>
      <c r="N77" s="310">
        <v>99</v>
      </c>
      <c r="O77" s="297">
        <v>5</v>
      </c>
      <c r="P77" s="310">
        <v>100</v>
      </c>
      <c r="Q77" s="286">
        <f t="shared" si="32"/>
        <v>100</v>
      </c>
      <c r="R77" s="288">
        <f t="shared" si="33"/>
        <v>100</v>
      </c>
      <c r="S77" s="285"/>
      <c r="T77" s="287" t="str">
        <f t="shared" si="34"/>
        <v>NE</v>
      </c>
      <c r="U77" s="299">
        <v>100</v>
      </c>
      <c r="V77" s="299"/>
      <c r="W77" s="299"/>
      <c r="X77" s="300">
        <v>100</v>
      </c>
      <c r="Y77" s="301">
        <f t="shared" si="35"/>
        <v>100</v>
      </c>
      <c r="Z77" s="257"/>
      <c r="AA77" s="290">
        <f t="shared" si="36"/>
        <v>100</v>
      </c>
      <c r="AB77" s="290">
        <f t="shared" si="37"/>
        <v>7</v>
      </c>
      <c r="AC77" s="302">
        <f t="shared" si="38"/>
        <v>100</v>
      </c>
      <c r="AD77" s="302">
        <f t="shared" si="39"/>
        <v>100</v>
      </c>
      <c r="AE77" s="302">
        <f t="shared" si="40"/>
        <v>0</v>
      </c>
      <c r="AF77" s="302">
        <f t="shared" si="41"/>
        <v>99</v>
      </c>
      <c r="AG77" s="302">
        <f t="shared" si="42"/>
        <v>100</v>
      </c>
      <c r="AH77" s="303">
        <f t="shared" si="43"/>
        <v>5</v>
      </c>
      <c r="AI77" s="303">
        <f t="shared" si="44"/>
        <v>1</v>
      </c>
      <c r="AJ77" s="303">
        <f t="shared" si="45"/>
        <v>100</v>
      </c>
      <c r="AK77" s="303">
        <f t="shared" si="46"/>
        <v>1</v>
      </c>
      <c r="AL77" s="303">
        <f t="shared" si="47"/>
        <v>5</v>
      </c>
    </row>
    <row r="78" spans="1:38" s="257" customFormat="1" ht="14.25" customHeight="1">
      <c r="A78" s="293">
        <v>5</v>
      </c>
      <c r="B78" s="294" t="s">
        <v>757</v>
      </c>
      <c r="C78" s="294" t="s">
        <v>718</v>
      </c>
      <c r="D78" s="295" t="s">
        <v>373</v>
      </c>
      <c r="E78" s="307" t="s">
        <v>297</v>
      </c>
      <c r="F78" s="312" t="s">
        <v>374</v>
      </c>
      <c r="G78" s="297">
        <v>3</v>
      </c>
      <c r="H78" s="310">
        <v>100</v>
      </c>
      <c r="I78" s="297">
        <v>8</v>
      </c>
      <c r="J78" s="310">
        <v>99</v>
      </c>
      <c r="K78" s="297">
        <v>10</v>
      </c>
      <c r="L78" s="310">
        <v>90</v>
      </c>
      <c r="M78" s="297">
        <v>12</v>
      </c>
      <c r="N78" s="310">
        <v>94</v>
      </c>
      <c r="O78" s="297">
        <v>5</v>
      </c>
      <c r="P78" s="310">
        <v>100</v>
      </c>
      <c r="Q78" s="286">
        <f t="shared" si="32"/>
        <v>99.66666666666667</v>
      </c>
      <c r="R78" s="288">
        <f t="shared" si="33"/>
        <v>99.66666666666667</v>
      </c>
      <c r="S78" s="285"/>
      <c r="T78" s="287" t="str">
        <f t="shared" si="34"/>
        <v>NE</v>
      </c>
      <c r="U78" s="299">
        <v>94</v>
      </c>
      <c r="V78" s="299"/>
      <c r="W78" s="299"/>
      <c r="X78" s="310">
        <v>100</v>
      </c>
      <c r="Y78" s="301">
        <f t="shared" si="35"/>
        <v>97</v>
      </c>
      <c r="Z78" s="340"/>
      <c r="AA78" s="290">
        <f t="shared" si="36"/>
        <v>99.66666666666667</v>
      </c>
      <c r="AB78" s="290">
        <f t="shared" si="37"/>
        <v>16</v>
      </c>
      <c r="AC78" s="302">
        <f t="shared" si="38"/>
        <v>100</v>
      </c>
      <c r="AD78" s="302">
        <f t="shared" si="39"/>
        <v>99</v>
      </c>
      <c r="AE78" s="302">
        <f t="shared" si="40"/>
        <v>90</v>
      </c>
      <c r="AF78" s="302">
        <f t="shared" si="41"/>
        <v>94</v>
      </c>
      <c r="AG78" s="302">
        <f t="shared" si="42"/>
        <v>100</v>
      </c>
      <c r="AH78" s="303">
        <f t="shared" si="43"/>
        <v>3</v>
      </c>
      <c r="AI78" s="303">
        <f t="shared" si="44"/>
        <v>8</v>
      </c>
      <c r="AJ78" s="303">
        <f t="shared" si="45"/>
        <v>10</v>
      </c>
      <c r="AK78" s="303">
        <f t="shared" si="46"/>
        <v>12</v>
      </c>
      <c r="AL78" s="303">
        <f t="shared" si="47"/>
        <v>5</v>
      </c>
    </row>
    <row r="79" spans="1:38" s="257" customFormat="1" ht="14.25" customHeight="1">
      <c r="A79" s="293">
        <v>6</v>
      </c>
      <c r="B79" s="294" t="s">
        <v>758</v>
      </c>
      <c r="C79" s="294" t="s">
        <v>599</v>
      </c>
      <c r="D79" s="295" t="s">
        <v>365</v>
      </c>
      <c r="E79" s="341" t="s">
        <v>297</v>
      </c>
      <c r="F79" s="312" t="s">
        <v>366</v>
      </c>
      <c r="G79" s="297">
        <v>11</v>
      </c>
      <c r="H79" s="310">
        <v>96.5</v>
      </c>
      <c r="I79" s="297">
        <v>3</v>
      </c>
      <c r="J79" s="310">
        <v>100</v>
      </c>
      <c r="K79" s="297">
        <v>6</v>
      </c>
      <c r="L79" s="310">
        <v>98</v>
      </c>
      <c r="M79" s="297">
        <v>11</v>
      </c>
      <c r="N79" s="310">
        <v>94.5</v>
      </c>
      <c r="O79" s="297">
        <v>4</v>
      </c>
      <c r="P79" s="310">
        <v>100</v>
      </c>
      <c r="Q79" s="286">
        <f t="shared" si="32"/>
        <v>99.33333333333333</v>
      </c>
      <c r="R79" s="284">
        <f t="shared" si="33"/>
        <v>99.33333333333333</v>
      </c>
      <c r="S79" s="267"/>
      <c r="T79" s="286" t="str">
        <f t="shared" si="34"/>
        <v>NE</v>
      </c>
      <c r="U79" s="299">
        <v>98</v>
      </c>
      <c r="V79" s="299"/>
      <c r="W79" s="299"/>
      <c r="X79" s="310"/>
      <c r="Y79" s="301">
        <f t="shared" si="35"/>
        <v>98</v>
      </c>
      <c r="Z79" s="342"/>
      <c r="AA79" s="290">
        <f t="shared" si="36"/>
        <v>99.33333333333333</v>
      </c>
      <c r="AB79" s="290">
        <f t="shared" si="37"/>
        <v>13</v>
      </c>
      <c r="AC79" s="302">
        <f t="shared" si="38"/>
        <v>96.5</v>
      </c>
      <c r="AD79" s="302">
        <f t="shared" si="39"/>
        <v>100</v>
      </c>
      <c r="AE79" s="302">
        <f t="shared" si="40"/>
        <v>98</v>
      </c>
      <c r="AF79" s="302">
        <f t="shared" si="41"/>
        <v>94.5</v>
      </c>
      <c r="AG79" s="302">
        <f t="shared" si="42"/>
        <v>100</v>
      </c>
      <c r="AH79" s="303">
        <f t="shared" si="43"/>
        <v>11</v>
      </c>
      <c r="AI79" s="303">
        <f t="shared" si="44"/>
        <v>3</v>
      </c>
      <c r="AJ79" s="303">
        <f t="shared" si="45"/>
        <v>6</v>
      </c>
      <c r="AK79" s="303">
        <f t="shared" si="46"/>
        <v>11</v>
      </c>
      <c r="AL79" s="303">
        <f t="shared" si="47"/>
        <v>4</v>
      </c>
    </row>
    <row r="80" spans="1:38" s="257" customFormat="1" ht="14.25" customHeight="1">
      <c r="A80" s="293">
        <v>7</v>
      </c>
      <c r="B80" s="294" t="s">
        <v>610</v>
      </c>
      <c r="C80" s="294" t="s">
        <v>759</v>
      </c>
      <c r="D80" s="295" t="s">
        <v>760</v>
      </c>
      <c r="E80" s="296" t="s">
        <v>613</v>
      </c>
      <c r="F80" s="312" t="s">
        <v>357</v>
      </c>
      <c r="G80" s="297">
        <v>6</v>
      </c>
      <c r="H80" s="310">
        <v>100</v>
      </c>
      <c r="I80" s="297">
        <v>14</v>
      </c>
      <c r="J80" s="310">
        <v>96.5</v>
      </c>
      <c r="K80" s="297">
        <v>0</v>
      </c>
      <c r="L80" s="310">
        <v>0</v>
      </c>
      <c r="M80" s="297">
        <v>4</v>
      </c>
      <c r="N80" s="310">
        <v>97.5</v>
      </c>
      <c r="O80" s="297">
        <v>9</v>
      </c>
      <c r="P80" s="310">
        <v>100</v>
      </c>
      <c r="Q80" s="286">
        <f t="shared" si="32"/>
        <v>99.16666666666667</v>
      </c>
      <c r="R80" s="288">
        <f t="shared" si="33"/>
        <v>99.16666666666667</v>
      </c>
      <c r="S80" s="285"/>
      <c r="T80" s="287" t="str">
        <f t="shared" si="34"/>
        <v>NE</v>
      </c>
      <c r="U80" s="299">
        <v>99</v>
      </c>
      <c r="V80" s="299"/>
      <c r="W80" s="299"/>
      <c r="X80" s="310">
        <v>99</v>
      </c>
      <c r="Y80" s="301">
        <f t="shared" si="35"/>
        <v>99</v>
      </c>
      <c r="Z80" s="340"/>
      <c r="AA80" s="290">
        <f t="shared" si="36"/>
        <v>99.16666666666667</v>
      </c>
      <c r="AB80" s="290">
        <f t="shared" si="37"/>
        <v>19</v>
      </c>
      <c r="AC80" s="302">
        <f t="shared" si="38"/>
        <v>100</v>
      </c>
      <c r="AD80" s="302">
        <f t="shared" si="39"/>
        <v>96.5</v>
      </c>
      <c r="AE80" s="302">
        <f t="shared" si="40"/>
        <v>0</v>
      </c>
      <c r="AF80" s="302">
        <f t="shared" si="41"/>
        <v>97.5</v>
      </c>
      <c r="AG80" s="302">
        <f t="shared" si="42"/>
        <v>100</v>
      </c>
      <c r="AH80" s="303">
        <f t="shared" si="43"/>
        <v>6</v>
      </c>
      <c r="AI80" s="303">
        <f t="shared" si="44"/>
        <v>14</v>
      </c>
      <c r="AJ80" s="303">
        <f t="shared" si="45"/>
        <v>100</v>
      </c>
      <c r="AK80" s="303">
        <f t="shared" si="46"/>
        <v>4</v>
      </c>
      <c r="AL80" s="303">
        <f t="shared" si="47"/>
        <v>9</v>
      </c>
    </row>
    <row r="81" spans="1:38" s="257" customFormat="1" ht="14.25" customHeight="1">
      <c r="A81" s="293">
        <v>8</v>
      </c>
      <c r="B81" s="307" t="s">
        <v>571</v>
      </c>
      <c r="C81" s="307" t="s">
        <v>214</v>
      </c>
      <c r="D81" s="304" t="s">
        <v>359</v>
      </c>
      <c r="E81" s="296" t="s">
        <v>613</v>
      </c>
      <c r="F81" s="328" t="s">
        <v>360</v>
      </c>
      <c r="G81" s="297">
        <v>12</v>
      </c>
      <c r="H81" s="310">
        <v>95</v>
      </c>
      <c r="I81" s="297">
        <v>9</v>
      </c>
      <c r="J81" s="310">
        <v>98</v>
      </c>
      <c r="K81" s="297">
        <v>4</v>
      </c>
      <c r="L81" s="310">
        <v>99</v>
      </c>
      <c r="M81" s="297">
        <v>3</v>
      </c>
      <c r="N81" s="310">
        <v>98</v>
      </c>
      <c r="O81" s="297">
        <v>2</v>
      </c>
      <c r="P81" s="310">
        <v>100</v>
      </c>
      <c r="Q81" s="286">
        <f t="shared" si="32"/>
        <v>99</v>
      </c>
      <c r="R81" s="284">
        <f t="shared" si="33"/>
        <v>99</v>
      </c>
      <c r="S81" s="267"/>
      <c r="T81" s="286" t="str">
        <f t="shared" si="34"/>
        <v>NE</v>
      </c>
      <c r="U81" s="299">
        <v>100</v>
      </c>
      <c r="V81" s="299"/>
      <c r="W81" s="299"/>
      <c r="X81" s="310">
        <v>97.5</v>
      </c>
      <c r="Y81" s="301">
        <f t="shared" si="35"/>
        <v>98.75</v>
      </c>
      <c r="Z81" s="342"/>
      <c r="AA81" s="290">
        <f t="shared" si="36"/>
        <v>99</v>
      </c>
      <c r="AB81" s="290">
        <f t="shared" si="37"/>
        <v>9</v>
      </c>
      <c r="AC81" s="302">
        <f t="shared" si="38"/>
        <v>95</v>
      </c>
      <c r="AD81" s="302">
        <f t="shared" si="39"/>
        <v>98</v>
      </c>
      <c r="AE81" s="302">
        <f t="shared" si="40"/>
        <v>99</v>
      </c>
      <c r="AF81" s="302">
        <f t="shared" si="41"/>
        <v>98</v>
      </c>
      <c r="AG81" s="302">
        <f t="shared" si="42"/>
        <v>100</v>
      </c>
      <c r="AH81" s="303">
        <f t="shared" si="43"/>
        <v>12</v>
      </c>
      <c r="AI81" s="303">
        <f t="shared" si="44"/>
        <v>9</v>
      </c>
      <c r="AJ81" s="303">
        <f t="shared" si="45"/>
        <v>4</v>
      </c>
      <c r="AK81" s="303">
        <f t="shared" si="46"/>
        <v>3</v>
      </c>
      <c r="AL81" s="303">
        <f t="shared" si="47"/>
        <v>2</v>
      </c>
    </row>
    <row r="82" spans="1:38" s="257" customFormat="1" ht="14.25" customHeight="1">
      <c r="A82" s="293">
        <v>9</v>
      </c>
      <c r="B82" s="307" t="s">
        <v>761</v>
      </c>
      <c r="C82" s="307" t="s">
        <v>762</v>
      </c>
      <c r="D82" s="304" t="s">
        <v>763</v>
      </c>
      <c r="E82" s="307" t="s">
        <v>300</v>
      </c>
      <c r="F82" s="307" t="s">
        <v>764</v>
      </c>
      <c r="G82" s="297">
        <v>7</v>
      </c>
      <c r="H82" s="310">
        <v>100</v>
      </c>
      <c r="I82" s="297">
        <v>6</v>
      </c>
      <c r="J82" s="310">
        <v>100</v>
      </c>
      <c r="K82" s="297">
        <v>0</v>
      </c>
      <c r="L82" s="310">
        <v>0</v>
      </c>
      <c r="M82" s="297">
        <v>0</v>
      </c>
      <c r="N82" s="310">
        <v>0</v>
      </c>
      <c r="O82" s="297">
        <v>16</v>
      </c>
      <c r="P82" s="310">
        <v>97</v>
      </c>
      <c r="Q82" s="286">
        <f t="shared" si="32"/>
        <v>99</v>
      </c>
      <c r="R82" s="288">
        <f t="shared" si="33"/>
        <v>99</v>
      </c>
      <c r="S82" s="285"/>
      <c r="T82" s="287" t="str">
        <f t="shared" si="34"/>
        <v>NE</v>
      </c>
      <c r="U82" s="299"/>
      <c r="V82" s="299"/>
      <c r="W82" s="299"/>
      <c r="X82" s="310">
        <v>95</v>
      </c>
      <c r="Y82" s="301">
        <f t="shared" si="35"/>
        <v>95</v>
      </c>
      <c r="Z82" s="340"/>
      <c r="AA82" s="290">
        <f t="shared" si="36"/>
        <v>99</v>
      </c>
      <c r="AB82" s="290">
        <f t="shared" si="37"/>
        <v>29</v>
      </c>
      <c r="AC82" s="302">
        <f t="shared" si="38"/>
        <v>100</v>
      </c>
      <c r="AD82" s="302">
        <f t="shared" si="39"/>
        <v>100</v>
      </c>
      <c r="AE82" s="302">
        <f t="shared" si="40"/>
        <v>0</v>
      </c>
      <c r="AF82" s="302">
        <f t="shared" si="41"/>
        <v>0</v>
      </c>
      <c r="AG82" s="302">
        <f t="shared" si="42"/>
        <v>97</v>
      </c>
      <c r="AH82" s="303">
        <f t="shared" si="43"/>
        <v>7</v>
      </c>
      <c r="AI82" s="303">
        <f t="shared" si="44"/>
        <v>6</v>
      </c>
      <c r="AJ82" s="303">
        <f t="shared" si="45"/>
        <v>100</v>
      </c>
      <c r="AK82" s="303">
        <f t="shared" si="46"/>
        <v>100</v>
      </c>
      <c r="AL82" s="303">
        <f t="shared" si="47"/>
        <v>16</v>
      </c>
    </row>
    <row r="83" spans="1:38" s="257" customFormat="1" ht="14.25" customHeight="1">
      <c r="A83" s="293">
        <v>10</v>
      </c>
      <c r="B83" s="325" t="s">
        <v>765</v>
      </c>
      <c r="C83" s="325" t="s">
        <v>699</v>
      </c>
      <c r="D83" s="326" t="s">
        <v>350</v>
      </c>
      <c r="E83" s="306" t="s">
        <v>755</v>
      </c>
      <c r="F83" s="306" t="s">
        <v>351</v>
      </c>
      <c r="G83" s="343">
        <v>16</v>
      </c>
      <c r="H83" s="310">
        <v>88</v>
      </c>
      <c r="I83" s="343">
        <v>5</v>
      </c>
      <c r="J83" s="310">
        <v>100</v>
      </c>
      <c r="K83" s="297">
        <v>5</v>
      </c>
      <c r="L83" s="310">
        <v>98</v>
      </c>
      <c r="M83" s="297">
        <v>14</v>
      </c>
      <c r="N83" s="310">
        <v>90</v>
      </c>
      <c r="O83" s="297">
        <v>13</v>
      </c>
      <c r="P83" s="310">
        <v>97.5</v>
      </c>
      <c r="Q83" s="286">
        <f t="shared" si="32"/>
        <v>98.5</v>
      </c>
      <c r="R83" s="288">
        <f t="shared" si="33"/>
        <v>98.5</v>
      </c>
      <c r="S83" s="285"/>
      <c r="T83" s="287" t="str">
        <f t="shared" si="34"/>
        <v>NE</v>
      </c>
      <c r="U83" s="299"/>
      <c r="V83" s="299"/>
      <c r="W83" s="299"/>
      <c r="X83" s="310">
        <v>94</v>
      </c>
      <c r="Y83" s="301">
        <f t="shared" si="35"/>
        <v>94</v>
      </c>
      <c r="Z83" s="340"/>
      <c r="AA83" s="290">
        <f t="shared" si="36"/>
        <v>98.5</v>
      </c>
      <c r="AB83" s="290">
        <f t="shared" si="37"/>
        <v>23</v>
      </c>
      <c r="AC83" s="302">
        <f t="shared" si="38"/>
        <v>88</v>
      </c>
      <c r="AD83" s="302">
        <f t="shared" si="39"/>
        <v>100</v>
      </c>
      <c r="AE83" s="302">
        <f t="shared" si="40"/>
        <v>98</v>
      </c>
      <c r="AF83" s="302">
        <f t="shared" si="41"/>
        <v>90</v>
      </c>
      <c r="AG83" s="302">
        <f t="shared" si="42"/>
        <v>97.5</v>
      </c>
      <c r="AH83" s="303">
        <f t="shared" si="43"/>
        <v>16</v>
      </c>
      <c r="AI83" s="303">
        <f t="shared" si="44"/>
        <v>5</v>
      </c>
      <c r="AJ83" s="303">
        <f t="shared" si="45"/>
        <v>5</v>
      </c>
      <c r="AK83" s="303">
        <f t="shared" si="46"/>
        <v>14</v>
      </c>
      <c r="AL83" s="303">
        <f t="shared" si="47"/>
        <v>13</v>
      </c>
    </row>
    <row r="84" spans="1:38" s="257" customFormat="1" ht="14.25" customHeight="1">
      <c r="A84" s="293">
        <v>11</v>
      </c>
      <c r="B84" s="307" t="s">
        <v>766</v>
      </c>
      <c r="C84" s="307" t="s">
        <v>700</v>
      </c>
      <c r="D84" s="304" t="s">
        <v>767</v>
      </c>
      <c r="E84" s="296" t="s">
        <v>702</v>
      </c>
      <c r="F84" s="307" t="s">
        <v>768</v>
      </c>
      <c r="G84" s="297">
        <v>9</v>
      </c>
      <c r="H84" s="310">
        <v>97</v>
      </c>
      <c r="I84" s="297">
        <v>4</v>
      </c>
      <c r="J84" s="310">
        <v>100</v>
      </c>
      <c r="K84" s="297">
        <v>9</v>
      </c>
      <c r="L84" s="310">
        <v>90.5</v>
      </c>
      <c r="M84" s="297">
        <v>6</v>
      </c>
      <c r="N84" s="310">
        <v>97.5</v>
      </c>
      <c r="O84" s="297">
        <v>0</v>
      </c>
      <c r="P84" s="310">
        <v>0</v>
      </c>
      <c r="Q84" s="286">
        <f t="shared" si="32"/>
        <v>98.16666666666667</v>
      </c>
      <c r="R84" s="288">
        <f t="shared" si="33"/>
        <v>98.16666666666667</v>
      </c>
      <c r="S84" s="285"/>
      <c r="T84" s="287" t="str">
        <f t="shared" si="34"/>
        <v>NE</v>
      </c>
      <c r="U84" s="299"/>
      <c r="V84" s="299">
        <v>90.5</v>
      </c>
      <c r="W84" s="299">
        <v>91.5</v>
      </c>
      <c r="X84" s="310"/>
      <c r="Y84" s="301">
        <f t="shared" si="35"/>
        <v>91</v>
      </c>
      <c r="Z84" s="340"/>
      <c r="AA84" s="290">
        <f t="shared" si="36"/>
        <v>98.16666666666667</v>
      </c>
      <c r="AB84" s="290">
        <f t="shared" si="37"/>
        <v>19</v>
      </c>
      <c r="AC84" s="302">
        <f t="shared" si="38"/>
        <v>97</v>
      </c>
      <c r="AD84" s="302">
        <f t="shared" si="39"/>
        <v>100</v>
      </c>
      <c r="AE84" s="302">
        <f t="shared" si="40"/>
        <v>90.5</v>
      </c>
      <c r="AF84" s="302">
        <f t="shared" si="41"/>
        <v>97.5</v>
      </c>
      <c r="AG84" s="302">
        <f t="shared" si="42"/>
        <v>0</v>
      </c>
      <c r="AH84" s="303">
        <f t="shared" si="43"/>
        <v>9</v>
      </c>
      <c r="AI84" s="303">
        <f t="shared" si="44"/>
        <v>4</v>
      </c>
      <c r="AJ84" s="303">
        <f t="shared" si="45"/>
        <v>9</v>
      </c>
      <c r="AK84" s="303">
        <f t="shared" si="46"/>
        <v>6</v>
      </c>
      <c r="AL84" s="303">
        <f t="shared" si="47"/>
        <v>100</v>
      </c>
    </row>
    <row r="85" spans="1:38" s="257" customFormat="1" ht="14.25" customHeight="1">
      <c r="A85" s="293">
        <v>12</v>
      </c>
      <c r="B85" s="307" t="s">
        <v>571</v>
      </c>
      <c r="C85" s="307" t="s">
        <v>640</v>
      </c>
      <c r="D85" s="304" t="s">
        <v>404</v>
      </c>
      <c r="E85" s="296" t="s">
        <v>613</v>
      </c>
      <c r="F85" s="328" t="s">
        <v>769</v>
      </c>
      <c r="G85" s="297">
        <v>9</v>
      </c>
      <c r="H85" s="310">
        <v>97</v>
      </c>
      <c r="I85" s="297">
        <v>11</v>
      </c>
      <c r="J85" s="310">
        <v>97.5</v>
      </c>
      <c r="K85" s="297">
        <v>7</v>
      </c>
      <c r="L85" s="310">
        <v>98</v>
      </c>
      <c r="M85" s="297">
        <v>9</v>
      </c>
      <c r="N85" s="310">
        <v>94.5</v>
      </c>
      <c r="O85" s="297">
        <v>12</v>
      </c>
      <c r="P85" s="310">
        <v>98</v>
      </c>
      <c r="Q85" s="286">
        <f t="shared" si="32"/>
        <v>97.83333333333333</v>
      </c>
      <c r="R85" s="288">
        <f t="shared" si="33"/>
        <v>98.27777777777777</v>
      </c>
      <c r="S85" s="285"/>
      <c r="T85" s="287" t="str">
        <f t="shared" si="34"/>
        <v>ANO</v>
      </c>
      <c r="U85" s="299">
        <v>100</v>
      </c>
      <c r="V85" s="299"/>
      <c r="W85" s="299"/>
      <c r="X85" s="310">
        <v>97</v>
      </c>
      <c r="Y85" s="301">
        <f t="shared" si="35"/>
        <v>98.5</v>
      </c>
      <c r="Z85" s="340"/>
      <c r="AA85" s="290">
        <f t="shared" si="36"/>
        <v>97.83333333333333</v>
      </c>
      <c r="AB85" s="290">
        <f t="shared" si="37"/>
        <v>25</v>
      </c>
      <c r="AC85" s="302">
        <f t="shared" si="38"/>
        <v>97</v>
      </c>
      <c r="AD85" s="302">
        <f t="shared" si="39"/>
        <v>97.5</v>
      </c>
      <c r="AE85" s="302">
        <f t="shared" si="40"/>
        <v>98</v>
      </c>
      <c r="AF85" s="302">
        <f t="shared" si="41"/>
        <v>94.5</v>
      </c>
      <c r="AG85" s="302">
        <f t="shared" si="42"/>
        <v>98</v>
      </c>
      <c r="AH85" s="303">
        <f t="shared" si="43"/>
        <v>9</v>
      </c>
      <c r="AI85" s="303">
        <f t="shared" si="44"/>
        <v>11</v>
      </c>
      <c r="AJ85" s="303">
        <f t="shared" si="45"/>
        <v>7</v>
      </c>
      <c r="AK85" s="303">
        <f t="shared" si="46"/>
        <v>9</v>
      </c>
      <c r="AL85" s="303">
        <f t="shared" si="47"/>
        <v>12</v>
      </c>
    </row>
    <row r="86" spans="1:38" s="257" customFormat="1" ht="14.25" customHeight="1">
      <c r="A86" s="293">
        <v>13</v>
      </c>
      <c r="B86" s="325" t="s">
        <v>770</v>
      </c>
      <c r="C86" s="325" t="s">
        <v>707</v>
      </c>
      <c r="D86" s="326" t="s">
        <v>771</v>
      </c>
      <c r="E86" s="296" t="s">
        <v>645</v>
      </c>
      <c r="F86" s="325" t="s">
        <v>401</v>
      </c>
      <c r="G86" s="297">
        <v>14</v>
      </c>
      <c r="H86" s="310">
        <v>93</v>
      </c>
      <c r="I86" s="297">
        <v>13</v>
      </c>
      <c r="J86" s="310">
        <v>96.5</v>
      </c>
      <c r="K86" s="297">
        <v>0</v>
      </c>
      <c r="L86" s="310">
        <v>0</v>
      </c>
      <c r="M86" s="297">
        <v>0</v>
      </c>
      <c r="N86" s="310">
        <v>0</v>
      </c>
      <c r="O86" s="297">
        <v>10</v>
      </c>
      <c r="P86" s="310">
        <v>100</v>
      </c>
      <c r="Q86" s="286">
        <f t="shared" si="32"/>
        <v>96.5</v>
      </c>
      <c r="R86" s="288">
        <f t="shared" si="33"/>
        <v>96.5</v>
      </c>
      <c r="S86" s="285"/>
      <c r="T86" s="287" t="str">
        <f t="shared" si="34"/>
        <v>NE</v>
      </c>
      <c r="U86" s="299"/>
      <c r="V86" s="299"/>
      <c r="W86" s="299">
        <v>0</v>
      </c>
      <c r="X86" s="310"/>
      <c r="Y86" s="301">
        <f t="shared" si="35"/>
        <v>0</v>
      </c>
      <c r="Z86" s="340"/>
      <c r="AA86" s="290">
        <f t="shared" si="36"/>
        <v>96.5</v>
      </c>
      <c r="AB86" s="290">
        <f t="shared" si="37"/>
        <v>37</v>
      </c>
      <c r="AC86" s="302">
        <f t="shared" si="38"/>
        <v>93</v>
      </c>
      <c r="AD86" s="302">
        <f t="shared" si="39"/>
        <v>96.5</v>
      </c>
      <c r="AE86" s="302">
        <f t="shared" si="40"/>
        <v>0</v>
      </c>
      <c r="AF86" s="302">
        <f t="shared" si="41"/>
        <v>0</v>
      </c>
      <c r="AG86" s="302">
        <f t="shared" si="42"/>
        <v>100</v>
      </c>
      <c r="AH86" s="303">
        <f t="shared" si="43"/>
        <v>14</v>
      </c>
      <c r="AI86" s="303">
        <f t="shared" si="44"/>
        <v>13</v>
      </c>
      <c r="AJ86" s="303">
        <f t="shared" si="45"/>
        <v>100</v>
      </c>
      <c r="AK86" s="303">
        <f t="shared" si="46"/>
        <v>100</v>
      </c>
      <c r="AL86" s="303">
        <f t="shared" si="47"/>
        <v>10</v>
      </c>
    </row>
    <row r="87" spans="1:38" s="257" customFormat="1" ht="14.25" customHeight="1">
      <c r="A87" s="293">
        <v>14</v>
      </c>
      <c r="B87" s="325" t="s">
        <v>772</v>
      </c>
      <c r="C87" s="325" t="s">
        <v>700</v>
      </c>
      <c r="D87" s="326"/>
      <c r="E87" s="307" t="s">
        <v>128</v>
      </c>
      <c r="F87" s="325" t="s">
        <v>773</v>
      </c>
      <c r="G87" s="297">
        <v>0</v>
      </c>
      <c r="H87" s="310">
        <v>0</v>
      </c>
      <c r="I87" s="297">
        <v>0</v>
      </c>
      <c r="J87" s="310">
        <v>0</v>
      </c>
      <c r="K87" s="297">
        <v>8</v>
      </c>
      <c r="L87" s="310">
        <v>91</v>
      </c>
      <c r="M87" s="297">
        <v>13</v>
      </c>
      <c r="N87" s="310">
        <v>93</v>
      </c>
      <c r="O87" s="297">
        <v>5</v>
      </c>
      <c r="P87" s="310">
        <v>100</v>
      </c>
      <c r="Q87" s="286">
        <f t="shared" si="32"/>
        <v>94.66666666666667</v>
      </c>
      <c r="R87" s="288">
        <f t="shared" si="33"/>
        <v>94.66666666666667</v>
      </c>
      <c r="S87" s="285"/>
      <c r="T87" s="287" t="str">
        <f t="shared" si="34"/>
        <v>NE</v>
      </c>
      <c r="U87" s="299"/>
      <c r="V87" s="299"/>
      <c r="W87" s="299">
        <v>0</v>
      </c>
      <c r="X87" s="310"/>
      <c r="Y87" s="301">
        <f t="shared" si="35"/>
        <v>0</v>
      </c>
      <c r="Z87" s="340"/>
      <c r="AA87" s="290">
        <f t="shared" si="36"/>
        <v>94.66666666666667</v>
      </c>
      <c r="AB87" s="290">
        <f t="shared" si="37"/>
        <v>26</v>
      </c>
      <c r="AC87" s="302">
        <f t="shared" si="38"/>
        <v>0</v>
      </c>
      <c r="AD87" s="302">
        <f t="shared" si="39"/>
        <v>0</v>
      </c>
      <c r="AE87" s="302">
        <f t="shared" si="40"/>
        <v>91</v>
      </c>
      <c r="AF87" s="302">
        <f t="shared" si="41"/>
        <v>93</v>
      </c>
      <c r="AG87" s="302">
        <f t="shared" si="42"/>
        <v>100</v>
      </c>
      <c r="AH87" s="303">
        <f t="shared" si="43"/>
        <v>100</v>
      </c>
      <c r="AI87" s="303">
        <f t="shared" si="44"/>
        <v>100</v>
      </c>
      <c r="AJ87" s="303">
        <f t="shared" si="45"/>
        <v>8</v>
      </c>
      <c r="AK87" s="303">
        <f t="shared" si="46"/>
        <v>13</v>
      </c>
      <c r="AL87" s="303">
        <f t="shared" si="47"/>
        <v>5</v>
      </c>
    </row>
    <row r="88" spans="1:38" s="257" customFormat="1" ht="14.25" customHeight="1">
      <c r="A88" s="293">
        <v>15</v>
      </c>
      <c r="B88" s="325" t="s">
        <v>774</v>
      </c>
      <c r="C88" s="325" t="s">
        <v>658</v>
      </c>
      <c r="D88" s="326" t="s">
        <v>376</v>
      </c>
      <c r="E88" s="309" t="s">
        <v>597</v>
      </c>
      <c r="F88" s="325" t="s">
        <v>377</v>
      </c>
      <c r="G88" s="297">
        <v>15</v>
      </c>
      <c r="H88" s="310">
        <v>89.5</v>
      </c>
      <c r="I88" s="297">
        <v>10</v>
      </c>
      <c r="J88" s="310">
        <v>98</v>
      </c>
      <c r="K88" s="297">
        <v>12</v>
      </c>
      <c r="L88" s="310">
        <v>83.5</v>
      </c>
      <c r="M88" s="297">
        <v>0</v>
      </c>
      <c r="N88" s="310">
        <v>0</v>
      </c>
      <c r="O88" s="297">
        <v>18</v>
      </c>
      <c r="P88" s="310">
        <v>96</v>
      </c>
      <c r="Q88" s="286">
        <f t="shared" si="32"/>
        <v>94.5</v>
      </c>
      <c r="R88" s="288">
        <f t="shared" si="33"/>
        <v>94.5</v>
      </c>
      <c r="S88" s="285"/>
      <c r="T88" s="287" t="str">
        <f t="shared" si="34"/>
        <v>NE</v>
      </c>
      <c r="U88" s="299"/>
      <c r="V88" s="299"/>
      <c r="W88" s="299">
        <v>0</v>
      </c>
      <c r="X88" s="310"/>
      <c r="Y88" s="301">
        <f t="shared" si="35"/>
        <v>0</v>
      </c>
      <c r="Z88" s="340"/>
      <c r="AA88" s="290">
        <f t="shared" si="36"/>
        <v>94.5</v>
      </c>
      <c r="AB88" s="290">
        <f t="shared" si="37"/>
        <v>37</v>
      </c>
      <c r="AC88" s="302">
        <f t="shared" si="38"/>
        <v>89.5</v>
      </c>
      <c r="AD88" s="302">
        <f t="shared" si="39"/>
        <v>98</v>
      </c>
      <c r="AE88" s="302">
        <f t="shared" si="40"/>
        <v>83.5</v>
      </c>
      <c r="AF88" s="302">
        <f t="shared" si="41"/>
        <v>0</v>
      </c>
      <c r="AG88" s="302">
        <f t="shared" si="42"/>
        <v>96</v>
      </c>
      <c r="AH88" s="303">
        <f t="shared" si="43"/>
        <v>15</v>
      </c>
      <c r="AI88" s="303">
        <f t="shared" si="44"/>
        <v>10</v>
      </c>
      <c r="AJ88" s="303">
        <f t="shared" si="45"/>
        <v>12</v>
      </c>
      <c r="AK88" s="303">
        <f t="shared" si="46"/>
        <v>100</v>
      </c>
      <c r="AL88" s="303">
        <f t="shared" si="47"/>
        <v>18</v>
      </c>
    </row>
    <row r="89" spans="1:38" s="257" customFormat="1" ht="14.25" customHeight="1">
      <c r="A89" s="293">
        <v>16</v>
      </c>
      <c r="B89" s="325" t="s">
        <v>775</v>
      </c>
      <c r="C89" s="325" t="s">
        <v>599</v>
      </c>
      <c r="D89" s="326" t="s">
        <v>353</v>
      </c>
      <c r="E89" s="306" t="s">
        <v>755</v>
      </c>
      <c r="F89" s="325" t="s">
        <v>776</v>
      </c>
      <c r="G89" s="297">
        <v>18</v>
      </c>
      <c r="H89" s="310">
        <v>85</v>
      </c>
      <c r="I89" s="297">
        <v>18</v>
      </c>
      <c r="J89" s="310">
        <v>87</v>
      </c>
      <c r="K89" s="297">
        <v>11</v>
      </c>
      <c r="L89" s="310">
        <v>89</v>
      </c>
      <c r="M89" s="297">
        <v>15</v>
      </c>
      <c r="N89" s="310">
        <v>79</v>
      </c>
      <c r="O89" s="297">
        <v>20</v>
      </c>
      <c r="P89" s="310">
        <v>94.5</v>
      </c>
      <c r="Q89" s="286">
        <f t="shared" si="32"/>
        <v>90.16666666666667</v>
      </c>
      <c r="R89" s="288">
        <f t="shared" si="33"/>
        <v>90.16666666666667</v>
      </c>
      <c r="S89" s="285"/>
      <c r="T89" s="287" t="str">
        <f t="shared" si="34"/>
        <v>NE</v>
      </c>
      <c r="U89" s="299"/>
      <c r="V89" s="299"/>
      <c r="W89" s="299"/>
      <c r="X89" s="310">
        <v>89</v>
      </c>
      <c r="Y89" s="301">
        <f t="shared" si="35"/>
        <v>89</v>
      </c>
      <c r="Z89" s="340"/>
      <c r="AA89" s="290">
        <f t="shared" si="36"/>
        <v>90.16666666666667</v>
      </c>
      <c r="AB89" s="290">
        <f t="shared" si="37"/>
        <v>44</v>
      </c>
      <c r="AC89" s="302">
        <f t="shared" si="38"/>
        <v>85</v>
      </c>
      <c r="AD89" s="302">
        <f t="shared" si="39"/>
        <v>87</v>
      </c>
      <c r="AE89" s="302">
        <f t="shared" si="40"/>
        <v>89</v>
      </c>
      <c r="AF89" s="302">
        <f t="shared" si="41"/>
        <v>79</v>
      </c>
      <c r="AG89" s="302">
        <f t="shared" si="42"/>
        <v>94.5</v>
      </c>
      <c r="AH89" s="303">
        <f t="shared" si="43"/>
        <v>18</v>
      </c>
      <c r="AI89" s="303">
        <f t="shared" si="44"/>
        <v>18</v>
      </c>
      <c r="AJ89" s="303">
        <f t="shared" si="45"/>
        <v>11</v>
      </c>
      <c r="AK89" s="303">
        <f t="shared" si="46"/>
        <v>15</v>
      </c>
      <c r="AL89" s="303">
        <f t="shared" si="47"/>
        <v>20</v>
      </c>
    </row>
    <row r="90" spans="1:38" s="257" customFormat="1" ht="14.25" customHeight="1">
      <c r="A90" s="293">
        <v>17</v>
      </c>
      <c r="B90" s="307" t="s">
        <v>777</v>
      </c>
      <c r="C90" s="307" t="s">
        <v>563</v>
      </c>
      <c r="D90" s="304" t="s">
        <v>447</v>
      </c>
      <c r="E90" s="307" t="s">
        <v>128</v>
      </c>
      <c r="F90" s="328" t="s">
        <v>303</v>
      </c>
      <c r="G90" s="297">
        <v>0</v>
      </c>
      <c r="H90" s="310">
        <v>0</v>
      </c>
      <c r="I90" s="297">
        <v>0</v>
      </c>
      <c r="J90" s="310">
        <v>0</v>
      </c>
      <c r="K90" s="297">
        <v>0</v>
      </c>
      <c r="L90" s="310">
        <v>0</v>
      </c>
      <c r="M90" s="297">
        <v>7</v>
      </c>
      <c r="N90" s="310">
        <v>95</v>
      </c>
      <c r="O90" s="297">
        <v>5</v>
      </c>
      <c r="P90" s="310">
        <v>100</v>
      </c>
      <c r="Q90" s="286">
        <f t="shared" si="32"/>
        <v>65</v>
      </c>
      <c r="R90" s="288">
        <f t="shared" si="33"/>
        <v>88</v>
      </c>
      <c r="S90" s="285"/>
      <c r="T90" s="287" t="str">
        <f t="shared" si="34"/>
        <v>ANO</v>
      </c>
      <c r="U90" s="299"/>
      <c r="V90" s="299"/>
      <c r="W90" s="299">
        <v>99</v>
      </c>
      <c r="X90" s="310">
        <v>100</v>
      </c>
      <c r="Y90" s="301">
        <f t="shared" si="35"/>
        <v>99.5</v>
      </c>
      <c r="Z90" s="340"/>
      <c r="AA90" s="290">
        <f t="shared" si="36"/>
        <v>65</v>
      </c>
      <c r="AB90" s="290">
        <f t="shared" si="37"/>
        <v>112</v>
      </c>
      <c r="AC90" s="302">
        <f t="shared" si="38"/>
        <v>0</v>
      </c>
      <c r="AD90" s="302">
        <f t="shared" si="39"/>
        <v>0</v>
      </c>
      <c r="AE90" s="302">
        <f t="shared" si="40"/>
        <v>0</v>
      </c>
      <c r="AF90" s="302">
        <f t="shared" si="41"/>
        <v>95</v>
      </c>
      <c r="AG90" s="302">
        <f t="shared" si="42"/>
        <v>100</v>
      </c>
      <c r="AH90" s="303">
        <f t="shared" si="43"/>
        <v>100</v>
      </c>
      <c r="AI90" s="303">
        <f t="shared" si="44"/>
        <v>100</v>
      </c>
      <c r="AJ90" s="303">
        <f t="shared" si="45"/>
        <v>100</v>
      </c>
      <c r="AK90" s="303">
        <f t="shared" si="46"/>
        <v>7</v>
      </c>
      <c r="AL90" s="303">
        <f t="shared" si="47"/>
        <v>5</v>
      </c>
    </row>
    <row r="91" spans="1:38" s="257" customFormat="1" ht="14.25" customHeight="1">
      <c r="A91" s="293">
        <v>18</v>
      </c>
      <c r="B91" s="307" t="s">
        <v>778</v>
      </c>
      <c r="C91" s="307" t="s">
        <v>700</v>
      </c>
      <c r="D91" s="304" t="s">
        <v>779</v>
      </c>
      <c r="E91" s="307" t="s">
        <v>300</v>
      </c>
      <c r="F91" s="307" t="s">
        <v>780</v>
      </c>
      <c r="G91" s="297">
        <v>8</v>
      </c>
      <c r="H91" s="310">
        <v>97.5</v>
      </c>
      <c r="I91" s="297">
        <v>16</v>
      </c>
      <c r="J91" s="310">
        <v>91.5</v>
      </c>
      <c r="K91" s="297">
        <v>0</v>
      </c>
      <c r="L91" s="310">
        <v>0</v>
      </c>
      <c r="M91" s="297">
        <v>0</v>
      </c>
      <c r="N91" s="310">
        <v>0</v>
      </c>
      <c r="O91" s="297">
        <v>0</v>
      </c>
      <c r="P91" s="310">
        <v>0</v>
      </c>
      <c r="Q91" s="286">
        <f t="shared" si="32"/>
        <v>63</v>
      </c>
      <c r="R91" s="288">
        <f t="shared" si="33"/>
        <v>63</v>
      </c>
      <c r="S91" s="285"/>
      <c r="T91" s="287" t="str">
        <f t="shared" si="34"/>
        <v>NE</v>
      </c>
      <c r="U91" s="299"/>
      <c r="V91" s="299"/>
      <c r="W91" s="299">
        <v>0</v>
      </c>
      <c r="X91" s="310"/>
      <c r="Y91" s="301">
        <f t="shared" si="35"/>
        <v>0</v>
      </c>
      <c r="Z91" s="340"/>
      <c r="AA91" s="290">
        <f t="shared" si="36"/>
        <v>63</v>
      </c>
      <c r="AB91" s="290">
        <f t="shared" si="37"/>
        <v>124</v>
      </c>
      <c r="AC91" s="302">
        <f t="shared" si="38"/>
        <v>97.5</v>
      </c>
      <c r="AD91" s="302">
        <f t="shared" si="39"/>
        <v>91.5</v>
      </c>
      <c r="AE91" s="302">
        <f t="shared" si="40"/>
        <v>0</v>
      </c>
      <c r="AF91" s="302">
        <f t="shared" si="41"/>
        <v>0</v>
      </c>
      <c r="AG91" s="302">
        <f t="shared" si="42"/>
        <v>0</v>
      </c>
      <c r="AH91" s="303">
        <f t="shared" si="43"/>
        <v>8</v>
      </c>
      <c r="AI91" s="303">
        <f t="shared" si="44"/>
        <v>16</v>
      </c>
      <c r="AJ91" s="303">
        <f t="shared" si="45"/>
        <v>100</v>
      </c>
      <c r="AK91" s="303">
        <f t="shared" si="46"/>
        <v>100</v>
      </c>
      <c r="AL91" s="303">
        <f t="shared" si="47"/>
        <v>100</v>
      </c>
    </row>
    <row r="92" spans="1:38" s="257" customFormat="1" ht="14.25" customHeight="1">
      <c r="A92" s="293">
        <v>19</v>
      </c>
      <c r="B92" s="325" t="s">
        <v>781</v>
      </c>
      <c r="C92" s="325" t="s">
        <v>782</v>
      </c>
      <c r="D92" s="326" t="s">
        <v>590</v>
      </c>
      <c r="E92" s="325" t="s">
        <v>591</v>
      </c>
      <c r="F92" s="325" t="s">
        <v>783</v>
      </c>
      <c r="G92" s="297">
        <v>17</v>
      </c>
      <c r="H92" s="310">
        <v>86</v>
      </c>
      <c r="I92" s="297">
        <v>19</v>
      </c>
      <c r="J92" s="310">
        <v>79</v>
      </c>
      <c r="K92" s="297">
        <v>0</v>
      </c>
      <c r="L92" s="310">
        <v>0</v>
      </c>
      <c r="M92" s="297">
        <v>0</v>
      </c>
      <c r="N92" s="310">
        <v>0</v>
      </c>
      <c r="O92" s="297">
        <v>0</v>
      </c>
      <c r="P92" s="310">
        <v>0</v>
      </c>
      <c r="Q92" s="286">
        <f t="shared" si="32"/>
        <v>55</v>
      </c>
      <c r="R92" s="288">
        <f t="shared" si="33"/>
        <v>55</v>
      </c>
      <c r="S92" s="285"/>
      <c r="T92" s="287" t="str">
        <f t="shared" si="34"/>
        <v>NE</v>
      </c>
      <c r="U92" s="299"/>
      <c r="V92" s="299"/>
      <c r="W92" s="299">
        <v>0</v>
      </c>
      <c r="X92" s="310"/>
      <c r="Y92" s="301">
        <f t="shared" si="35"/>
        <v>0</v>
      </c>
      <c r="Z92" s="340"/>
      <c r="AA92" s="290">
        <f t="shared" si="36"/>
        <v>55</v>
      </c>
      <c r="AB92" s="290">
        <f t="shared" si="37"/>
        <v>136</v>
      </c>
      <c r="AC92" s="302">
        <f t="shared" si="38"/>
        <v>86</v>
      </c>
      <c r="AD92" s="302">
        <f t="shared" si="39"/>
        <v>79</v>
      </c>
      <c r="AE92" s="302">
        <f t="shared" si="40"/>
        <v>0</v>
      </c>
      <c r="AF92" s="302">
        <f t="shared" si="41"/>
        <v>0</v>
      </c>
      <c r="AG92" s="302">
        <f t="shared" si="42"/>
        <v>0</v>
      </c>
      <c r="AH92" s="303">
        <f t="shared" si="43"/>
        <v>17</v>
      </c>
      <c r="AI92" s="303">
        <f t="shared" si="44"/>
        <v>19</v>
      </c>
      <c r="AJ92" s="303">
        <f t="shared" si="45"/>
        <v>100</v>
      </c>
      <c r="AK92" s="303">
        <f t="shared" si="46"/>
        <v>100</v>
      </c>
      <c r="AL92" s="303">
        <f t="shared" si="47"/>
        <v>100</v>
      </c>
    </row>
    <row r="93" spans="1:38" s="257" customFormat="1" ht="14.25" customHeight="1">
      <c r="A93" s="293">
        <v>20</v>
      </c>
      <c r="B93" s="294" t="s">
        <v>784</v>
      </c>
      <c r="C93" s="294" t="s">
        <v>683</v>
      </c>
      <c r="D93" s="295" t="s">
        <v>382</v>
      </c>
      <c r="E93" s="309" t="s">
        <v>597</v>
      </c>
      <c r="F93" s="294" t="s">
        <v>785</v>
      </c>
      <c r="G93" s="297">
        <v>0</v>
      </c>
      <c r="H93" s="310">
        <v>0</v>
      </c>
      <c r="I93" s="297">
        <v>0</v>
      </c>
      <c r="J93" s="310">
        <v>0</v>
      </c>
      <c r="K93" s="297">
        <v>0</v>
      </c>
      <c r="L93" s="310">
        <v>0</v>
      </c>
      <c r="M93" s="297">
        <v>0</v>
      </c>
      <c r="N93" s="310">
        <v>0</v>
      </c>
      <c r="O93" s="297">
        <v>11</v>
      </c>
      <c r="P93" s="310">
        <v>99</v>
      </c>
      <c r="Q93" s="286">
        <f t="shared" si="32"/>
        <v>33</v>
      </c>
      <c r="R93" s="288">
        <f t="shared" si="33"/>
        <v>33</v>
      </c>
      <c r="S93" s="285"/>
      <c r="T93" s="287" t="str">
        <f t="shared" si="34"/>
        <v>NE</v>
      </c>
      <c r="U93" s="299"/>
      <c r="V93" s="299"/>
      <c r="W93" s="299">
        <v>0</v>
      </c>
      <c r="X93" s="310"/>
      <c r="Y93" s="301">
        <f t="shared" si="35"/>
        <v>0</v>
      </c>
      <c r="Z93" s="340"/>
      <c r="AA93" s="290">
        <f t="shared" si="36"/>
        <v>33</v>
      </c>
      <c r="AB93" s="290">
        <f t="shared" si="37"/>
        <v>211</v>
      </c>
      <c r="AC93" s="302">
        <f t="shared" si="38"/>
        <v>0</v>
      </c>
      <c r="AD93" s="302">
        <f t="shared" si="39"/>
        <v>0</v>
      </c>
      <c r="AE93" s="302">
        <f t="shared" si="40"/>
        <v>0</v>
      </c>
      <c r="AF93" s="302">
        <f t="shared" si="41"/>
        <v>0</v>
      </c>
      <c r="AG93" s="302">
        <f t="shared" si="42"/>
        <v>99</v>
      </c>
      <c r="AH93" s="303">
        <f t="shared" si="43"/>
        <v>100</v>
      </c>
      <c r="AI93" s="303">
        <f t="shared" si="44"/>
        <v>100</v>
      </c>
      <c r="AJ93" s="303">
        <f t="shared" si="45"/>
        <v>100</v>
      </c>
      <c r="AK93" s="303">
        <f t="shared" si="46"/>
        <v>100</v>
      </c>
      <c r="AL93" s="303">
        <f t="shared" si="47"/>
        <v>11</v>
      </c>
    </row>
    <row r="94" spans="1:38" s="257" customFormat="1" ht="14.25" customHeight="1">
      <c r="A94" s="293">
        <v>21</v>
      </c>
      <c r="B94" s="307" t="s">
        <v>777</v>
      </c>
      <c r="C94" s="307" t="s">
        <v>640</v>
      </c>
      <c r="D94" s="304" t="s">
        <v>786</v>
      </c>
      <c r="E94" s="341" t="s">
        <v>128</v>
      </c>
      <c r="F94" s="328" t="s">
        <v>303</v>
      </c>
      <c r="G94" s="297">
        <v>0</v>
      </c>
      <c r="H94" s="310">
        <v>0</v>
      </c>
      <c r="I94" s="297">
        <v>0</v>
      </c>
      <c r="J94" s="310">
        <v>0</v>
      </c>
      <c r="K94" s="297">
        <v>0</v>
      </c>
      <c r="L94" s="310">
        <v>0</v>
      </c>
      <c r="M94" s="297">
        <v>5</v>
      </c>
      <c r="N94" s="310">
        <v>97.5</v>
      </c>
      <c r="O94" s="297">
        <v>0</v>
      </c>
      <c r="P94" s="310">
        <v>0</v>
      </c>
      <c r="Q94" s="286">
        <f t="shared" si="32"/>
        <v>32.5</v>
      </c>
      <c r="R94" s="288">
        <f t="shared" si="33"/>
        <v>66.25</v>
      </c>
      <c r="S94" s="285"/>
      <c r="T94" s="287" t="str">
        <f t="shared" si="34"/>
        <v>ANO</v>
      </c>
      <c r="U94" s="299"/>
      <c r="V94" s="299"/>
      <c r="W94" s="299">
        <v>100</v>
      </c>
      <c r="X94" s="310"/>
      <c r="Y94" s="301">
        <f t="shared" si="35"/>
        <v>100</v>
      </c>
      <c r="Z94" s="340"/>
      <c r="AA94" s="290">
        <f t="shared" si="36"/>
        <v>32.5</v>
      </c>
      <c r="AB94" s="290">
        <f t="shared" si="37"/>
        <v>205</v>
      </c>
      <c r="AC94" s="302">
        <f t="shared" si="38"/>
        <v>0</v>
      </c>
      <c r="AD94" s="302">
        <f t="shared" si="39"/>
        <v>0</v>
      </c>
      <c r="AE94" s="302">
        <f t="shared" si="40"/>
        <v>0</v>
      </c>
      <c r="AF94" s="302">
        <f t="shared" si="41"/>
        <v>97.5</v>
      </c>
      <c r="AG94" s="302">
        <f t="shared" si="42"/>
        <v>0</v>
      </c>
      <c r="AH94" s="303">
        <f t="shared" si="43"/>
        <v>100</v>
      </c>
      <c r="AI94" s="303">
        <f t="shared" si="44"/>
        <v>100</v>
      </c>
      <c r="AJ94" s="303">
        <f t="shared" si="45"/>
        <v>100</v>
      </c>
      <c r="AK94" s="303">
        <f t="shared" si="46"/>
        <v>5</v>
      </c>
      <c r="AL94" s="303">
        <f t="shared" si="47"/>
        <v>100</v>
      </c>
    </row>
    <row r="95" spans="1:38" s="257" customFormat="1" ht="14.25" customHeight="1">
      <c r="A95" s="293">
        <v>22</v>
      </c>
      <c r="B95" s="307" t="s">
        <v>787</v>
      </c>
      <c r="C95" s="307" t="s">
        <v>700</v>
      </c>
      <c r="D95" s="304" t="s">
        <v>450</v>
      </c>
      <c r="E95" s="307" t="s">
        <v>118</v>
      </c>
      <c r="F95" s="307" t="s">
        <v>342</v>
      </c>
      <c r="G95" s="297">
        <v>0</v>
      </c>
      <c r="H95" s="310">
        <v>0</v>
      </c>
      <c r="I95" s="297">
        <v>0</v>
      </c>
      <c r="J95" s="310">
        <v>0</v>
      </c>
      <c r="K95" s="297">
        <v>0</v>
      </c>
      <c r="L95" s="310">
        <v>0</v>
      </c>
      <c r="M95" s="297">
        <v>0</v>
      </c>
      <c r="N95" s="310">
        <v>0</v>
      </c>
      <c r="O95" s="297">
        <v>14</v>
      </c>
      <c r="P95" s="310">
        <v>97.5</v>
      </c>
      <c r="Q95" s="286">
        <f t="shared" si="32"/>
        <v>32.5</v>
      </c>
      <c r="R95" s="288">
        <f t="shared" si="33"/>
        <v>32.5</v>
      </c>
      <c r="S95" s="285"/>
      <c r="T95" s="287" t="str">
        <f t="shared" si="34"/>
        <v>NE</v>
      </c>
      <c r="U95" s="299"/>
      <c r="V95" s="299"/>
      <c r="W95" s="299">
        <v>0</v>
      </c>
      <c r="X95" s="310"/>
      <c r="Y95" s="301">
        <f t="shared" si="35"/>
        <v>0</v>
      </c>
      <c r="Z95" s="340"/>
      <c r="AA95" s="290">
        <f t="shared" si="36"/>
        <v>32.5</v>
      </c>
      <c r="AB95" s="290">
        <f t="shared" si="37"/>
        <v>214</v>
      </c>
      <c r="AC95" s="302">
        <f t="shared" si="38"/>
        <v>0</v>
      </c>
      <c r="AD95" s="302">
        <f t="shared" si="39"/>
        <v>0</v>
      </c>
      <c r="AE95" s="302">
        <f t="shared" si="40"/>
        <v>0</v>
      </c>
      <c r="AF95" s="302">
        <f t="shared" si="41"/>
        <v>0</v>
      </c>
      <c r="AG95" s="302">
        <f t="shared" si="42"/>
        <v>97.5</v>
      </c>
      <c r="AH95" s="303">
        <f t="shared" si="43"/>
        <v>100</v>
      </c>
      <c r="AI95" s="303">
        <f t="shared" si="44"/>
        <v>100</v>
      </c>
      <c r="AJ95" s="303">
        <f t="shared" si="45"/>
        <v>100</v>
      </c>
      <c r="AK95" s="303">
        <f t="shared" si="46"/>
        <v>100</v>
      </c>
      <c r="AL95" s="303">
        <f t="shared" si="47"/>
        <v>14</v>
      </c>
    </row>
    <row r="96" spans="1:38" s="257" customFormat="1" ht="14.25" customHeight="1">
      <c r="A96" s="293">
        <v>23</v>
      </c>
      <c r="B96" s="307" t="s">
        <v>788</v>
      </c>
      <c r="C96" s="307" t="s">
        <v>705</v>
      </c>
      <c r="D96" s="304" t="s">
        <v>396</v>
      </c>
      <c r="E96" s="307" t="s">
        <v>128</v>
      </c>
      <c r="F96" s="328" t="s">
        <v>397</v>
      </c>
      <c r="G96" s="297">
        <v>0</v>
      </c>
      <c r="H96" s="310">
        <v>0</v>
      </c>
      <c r="I96" s="297">
        <v>0</v>
      </c>
      <c r="J96" s="310">
        <v>0</v>
      </c>
      <c r="K96" s="297">
        <v>0</v>
      </c>
      <c r="L96" s="310">
        <v>0</v>
      </c>
      <c r="M96" s="297">
        <v>0</v>
      </c>
      <c r="N96" s="310">
        <v>0</v>
      </c>
      <c r="O96" s="297">
        <v>15</v>
      </c>
      <c r="P96" s="310">
        <v>97</v>
      </c>
      <c r="Q96" s="286">
        <f t="shared" si="32"/>
        <v>32.333333333333336</v>
      </c>
      <c r="R96" s="288">
        <f t="shared" si="33"/>
        <v>64.16666666666667</v>
      </c>
      <c r="S96" s="285"/>
      <c r="T96" s="287" t="str">
        <f t="shared" si="34"/>
        <v>ANO</v>
      </c>
      <c r="U96" s="299"/>
      <c r="V96" s="299"/>
      <c r="W96" s="299">
        <v>96</v>
      </c>
      <c r="X96" s="310"/>
      <c r="Y96" s="301">
        <f t="shared" si="35"/>
        <v>96</v>
      </c>
      <c r="AA96" s="290">
        <f t="shared" si="36"/>
        <v>32.333333333333336</v>
      </c>
      <c r="AB96" s="290">
        <f t="shared" si="37"/>
        <v>215</v>
      </c>
      <c r="AC96" s="302">
        <f t="shared" si="38"/>
        <v>0</v>
      </c>
      <c r="AD96" s="302">
        <f t="shared" si="39"/>
        <v>0</v>
      </c>
      <c r="AE96" s="302">
        <f t="shared" si="40"/>
        <v>0</v>
      </c>
      <c r="AF96" s="302">
        <f t="shared" si="41"/>
        <v>0</v>
      </c>
      <c r="AG96" s="302">
        <f t="shared" si="42"/>
        <v>97</v>
      </c>
      <c r="AH96" s="303">
        <f t="shared" si="43"/>
        <v>100</v>
      </c>
      <c r="AI96" s="303">
        <f t="shared" si="44"/>
        <v>100</v>
      </c>
      <c r="AJ96" s="303">
        <f t="shared" si="45"/>
        <v>100</v>
      </c>
      <c r="AK96" s="303">
        <f t="shared" si="46"/>
        <v>100</v>
      </c>
      <c r="AL96" s="303">
        <f t="shared" si="47"/>
        <v>15</v>
      </c>
    </row>
    <row r="97" spans="1:38" s="257" customFormat="1" ht="14.25" customHeight="1">
      <c r="A97" s="293">
        <v>24</v>
      </c>
      <c r="B97" s="294" t="s">
        <v>789</v>
      </c>
      <c r="C97" s="294" t="s">
        <v>683</v>
      </c>
      <c r="D97" s="295" t="s">
        <v>390</v>
      </c>
      <c r="E97" s="341" t="s">
        <v>661</v>
      </c>
      <c r="F97" s="294" t="s">
        <v>303</v>
      </c>
      <c r="G97" s="297">
        <v>0</v>
      </c>
      <c r="H97" s="310">
        <v>0</v>
      </c>
      <c r="I97" s="297">
        <v>0</v>
      </c>
      <c r="J97" s="310">
        <v>0</v>
      </c>
      <c r="K97" s="297">
        <v>0</v>
      </c>
      <c r="L97" s="310">
        <v>0</v>
      </c>
      <c r="M97" s="297">
        <v>0</v>
      </c>
      <c r="N97" s="310">
        <v>0</v>
      </c>
      <c r="O97" s="297">
        <v>17</v>
      </c>
      <c r="P97" s="310">
        <v>96.5</v>
      </c>
      <c r="Q97" s="286">
        <f t="shared" si="32"/>
        <v>32.166666666666664</v>
      </c>
      <c r="R97" s="288">
        <f t="shared" si="33"/>
        <v>32.166666666666664</v>
      </c>
      <c r="S97" s="285"/>
      <c r="T97" s="287" t="str">
        <f t="shared" si="34"/>
        <v>NE</v>
      </c>
      <c r="U97" s="299"/>
      <c r="V97" s="299"/>
      <c r="W97" s="299">
        <v>0</v>
      </c>
      <c r="X97" s="310"/>
      <c r="Y97" s="301">
        <f t="shared" si="35"/>
        <v>0</v>
      </c>
      <c r="Z97" s="340"/>
      <c r="AA97" s="290">
        <f t="shared" si="36"/>
        <v>32.166666666666664</v>
      </c>
      <c r="AB97" s="290">
        <f t="shared" si="37"/>
        <v>217</v>
      </c>
      <c r="AC97" s="302">
        <f t="shared" si="38"/>
        <v>0</v>
      </c>
      <c r="AD97" s="302">
        <f t="shared" si="39"/>
        <v>0</v>
      </c>
      <c r="AE97" s="302">
        <f t="shared" si="40"/>
        <v>0</v>
      </c>
      <c r="AF97" s="302">
        <f t="shared" si="41"/>
        <v>0</v>
      </c>
      <c r="AG97" s="302">
        <f t="shared" si="42"/>
        <v>96.5</v>
      </c>
      <c r="AH97" s="303">
        <f t="shared" si="43"/>
        <v>100</v>
      </c>
      <c r="AI97" s="303">
        <f t="shared" si="44"/>
        <v>100</v>
      </c>
      <c r="AJ97" s="303">
        <f t="shared" si="45"/>
        <v>100</v>
      </c>
      <c r="AK97" s="303">
        <f t="shared" si="46"/>
        <v>100</v>
      </c>
      <c r="AL97" s="303">
        <f t="shared" si="47"/>
        <v>17</v>
      </c>
    </row>
    <row r="98" spans="1:38" s="257" customFormat="1" ht="14.25" customHeight="1">
      <c r="A98" s="293">
        <v>25</v>
      </c>
      <c r="B98" s="294" t="s">
        <v>790</v>
      </c>
      <c r="C98" s="294" t="s">
        <v>599</v>
      </c>
      <c r="D98" s="295" t="s">
        <v>791</v>
      </c>
      <c r="E98" s="296" t="s">
        <v>702</v>
      </c>
      <c r="F98" s="294" t="s">
        <v>792</v>
      </c>
      <c r="G98" s="297">
        <v>0</v>
      </c>
      <c r="H98" s="310">
        <v>0</v>
      </c>
      <c r="I98" s="297">
        <v>15</v>
      </c>
      <c r="J98" s="310">
        <v>96</v>
      </c>
      <c r="K98" s="297">
        <v>0</v>
      </c>
      <c r="L98" s="310">
        <v>0</v>
      </c>
      <c r="M98" s="297">
        <v>0</v>
      </c>
      <c r="N98" s="310">
        <v>0</v>
      </c>
      <c r="O98" s="297">
        <v>0</v>
      </c>
      <c r="P98" s="310">
        <v>0</v>
      </c>
      <c r="Q98" s="286">
        <f t="shared" si="32"/>
        <v>32</v>
      </c>
      <c r="R98" s="288">
        <f t="shared" si="33"/>
        <v>66</v>
      </c>
      <c r="S98" s="285"/>
      <c r="T98" s="287" t="str">
        <f t="shared" si="34"/>
        <v>ANO</v>
      </c>
      <c r="U98" s="299"/>
      <c r="V98" s="299">
        <v>100</v>
      </c>
      <c r="W98" s="299"/>
      <c r="X98" s="310"/>
      <c r="Y98" s="301">
        <f t="shared" si="35"/>
        <v>100</v>
      </c>
      <c r="Z98" s="340"/>
      <c r="AA98" s="290">
        <f t="shared" si="36"/>
        <v>32</v>
      </c>
      <c r="AB98" s="290">
        <f t="shared" si="37"/>
        <v>215</v>
      </c>
      <c r="AC98" s="302">
        <f t="shared" si="38"/>
        <v>0</v>
      </c>
      <c r="AD98" s="302">
        <f t="shared" si="39"/>
        <v>96</v>
      </c>
      <c r="AE98" s="302">
        <f t="shared" si="40"/>
        <v>0</v>
      </c>
      <c r="AF98" s="302">
        <f t="shared" si="41"/>
        <v>0</v>
      </c>
      <c r="AG98" s="302">
        <f t="shared" si="42"/>
        <v>0</v>
      </c>
      <c r="AH98" s="303">
        <f t="shared" si="43"/>
        <v>100</v>
      </c>
      <c r="AI98" s="303">
        <f t="shared" si="44"/>
        <v>15</v>
      </c>
      <c r="AJ98" s="303">
        <f t="shared" si="45"/>
        <v>100</v>
      </c>
      <c r="AK98" s="303">
        <f t="shared" si="46"/>
        <v>100</v>
      </c>
      <c r="AL98" s="303">
        <f t="shared" si="47"/>
        <v>100</v>
      </c>
    </row>
    <row r="99" spans="1:38" s="257" customFormat="1" ht="14.25" customHeight="1">
      <c r="A99" s="293">
        <v>26</v>
      </c>
      <c r="B99" s="294" t="s">
        <v>704</v>
      </c>
      <c r="C99" s="294" t="s">
        <v>705</v>
      </c>
      <c r="D99" s="295" t="s">
        <v>379</v>
      </c>
      <c r="E99" s="307" t="s">
        <v>297</v>
      </c>
      <c r="F99" s="312" t="s">
        <v>380</v>
      </c>
      <c r="G99" s="297">
        <v>0</v>
      </c>
      <c r="H99" s="310">
        <v>0</v>
      </c>
      <c r="I99" s="297">
        <v>0</v>
      </c>
      <c r="J99" s="310">
        <v>0</v>
      </c>
      <c r="K99" s="297">
        <v>0</v>
      </c>
      <c r="L99" s="310">
        <v>0</v>
      </c>
      <c r="M99" s="297">
        <v>0</v>
      </c>
      <c r="N99" s="310">
        <v>0</v>
      </c>
      <c r="O99" s="297">
        <v>21</v>
      </c>
      <c r="P99" s="310">
        <v>94.5</v>
      </c>
      <c r="Q99" s="286">
        <f t="shared" si="32"/>
        <v>31.5</v>
      </c>
      <c r="R99" s="288">
        <f t="shared" si="33"/>
        <v>31.5</v>
      </c>
      <c r="S99" s="285"/>
      <c r="T99" s="287" t="str">
        <f t="shared" si="34"/>
        <v>NE</v>
      </c>
      <c r="U99" s="299"/>
      <c r="V99" s="299"/>
      <c r="W99" s="299">
        <v>0</v>
      </c>
      <c r="X99" s="310"/>
      <c r="Y99" s="301">
        <f t="shared" si="35"/>
        <v>0</v>
      </c>
      <c r="Z99" s="340"/>
      <c r="AA99" s="290">
        <f t="shared" si="36"/>
        <v>31.5</v>
      </c>
      <c r="AB99" s="290">
        <f t="shared" si="37"/>
        <v>221</v>
      </c>
      <c r="AC99" s="302">
        <f t="shared" si="38"/>
        <v>0</v>
      </c>
      <c r="AD99" s="302">
        <f t="shared" si="39"/>
        <v>0</v>
      </c>
      <c r="AE99" s="302">
        <f t="shared" si="40"/>
        <v>0</v>
      </c>
      <c r="AF99" s="302">
        <f t="shared" si="41"/>
        <v>0</v>
      </c>
      <c r="AG99" s="302">
        <f t="shared" si="42"/>
        <v>94.5</v>
      </c>
      <c r="AH99" s="303">
        <f t="shared" si="43"/>
        <v>100</v>
      </c>
      <c r="AI99" s="303">
        <f t="shared" si="44"/>
        <v>100</v>
      </c>
      <c r="AJ99" s="303">
        <f t="shared" si="45"/>
        <v>100</v>
      </c>
      <c r="AK99" s="303">
        <f t="shared" si="46"/>
        <v>100</v>
      </c>
      <c r="AL99" s="303">
        <f t="shared" si="47"/>
        <v>21</v>
      </c>
    </row>
    <row r="100" spans="1:38" s="257" customFormat="1" ht="14.25" customHeight="1">
      <c r="A100" s="293">
        <v>27</v>
      </c>
      <c r="B100" s="325" t="s">
        <v>793</v>
      </c>
      <c r="C100" s="325" t="s">
        <v>611</v>
      </c>
      <c r="D100" s="326" t="s">
        <v>794</v>
      </c>
      <c r="E100" s="325" t="s">
        <v>795</v>
      </c>
      <c r="F100" s="325" t="s">
        <v>796</v>
      </c>
      <c r="G100" s="297">
        <v>13</v>
      </c>
      <c r="H100" s="310">
        <v>94</v>
      </c>
      <c r="I100" s="297">
        <v>0</v>
      </c>
      <c r="J100" s="310">
        <v>0</v>
      </c>
      <c r="K100" s="297">
        <v>0</v>
      </c>
      <c r="L100" s="310">
        <v>0</v>
      </c>
      <c r="M100" s="297">
        <v>0</v>
      </c>
      <c r="N100" s="310">
        <v>0</v>
      </c>
      <c r="O100" s="297">
        <v>0</v>
      </c>
      <c r="P100" s="310">
        <v>0</v>
      </c>
      <c r="Q100" s="286">
        <f t="shared" si="32"/>
        <v>31.333333333333332</v>
      </c>
      <c r="R100" s="288">
        <f t="shared" si="33"/>
        <v>31.333333333333332</v>
      </c>
      <c r="S100" s="285"/>
      <c r="T100" s="287" t="str">
        <f t="shared" si="34"/>
        <v>NE</v>
      </c>
      <c r="U100" s="299"/>
      <c r="V100" s="299"/>
      <c r="W100" s="299">
        <v>0</v>
      </c>
      <c r="X100" s="310"/>
      <c r="Y100" s="301">
        <f t="shared" si="35"/>
        <v>0</v>
      </c>
      <c r="Z100" s="340"/>
      <c r="AA100" s="290">
        <f t="shared" si="36"/>
        <v>31.333333333333332</v>
      </c>
      <c r="AB100" s="290">
        <f t="shared" si="37"/>
        <v>213</v>
      </c>
      <c r="AC100" s="302">
        <f t="shared" si="38"/>
        <v>94</v>
      </c>
      <c r="AD100" s="302">
        <f t="shared" si="39"/>
        <v>0</v>
      </c>
      <c r="AE100" s="302">
        <f t="shared" si="40"/>
        <v>0</v>
      </c>
      <c r="AF100" s="302">
        <f t="shared" si="41"/>
        <v>0</v>
      </c>
      <c r="AG100" s="302">
        <f t="shared" si="42"/>
        <v>0</v>
      </c>
      <c r="AH100" s="303">
        <f t="shared" si="43"/>
        <v>13</v>
      </c>
      <c r="AI100" s="303">
        <f t="shared" si="44"/>
        <v>100</v>
      </c>
      <c r="AJ100" s="303">
        <f t="shared" si="45"/>
        <v>100</v>
      </c>
      <c r="AK100" s="303">
        <f t="shared" si="46"/>
        <v>100</v>
      </c>
      <c r="AL100" s="303">
        <f t="shared" si="47"/>
        <v>100</v>
      </c>
    </row>
    <row r="101" spans="1:38" s="257" customFormat="1" ht="14.25" customHeight="1">
      <c r="A101" s="293">
        <v>28</v>
      </c>
      <c r="B101" s="307" t="s">
        <v>797</v>
      </c>
      <c r="C101" s="307" t="s">
        <v>692</v>
      </c>
      <c r="D101" s="304" t="s">
        <v>448</v>
      </c>
      <c r="E101" s="307" t="s">
        <v>128</v>
      </c>
      <c r="F101" s="328" t="s">
        <v>798</v>
      </c>
      <c r="G101" s="297">
        <v>0</v>
      </c>
      <c r="H101" s="310">
        <v>0</v>
      </c>
      <c r="I101" s="297">
        <v>0</v>
      </c>
      <c r="J101" s="310">
        <v>0</v>
      </c>
      <c r="K101" s="297">
        <v>0</v>
      </c>
      <c r="L101" s="310">
        <v>0</v>
      </c>
      <c r="M101" s="297">
        <v>0</v>
      </c>
      <c r="N101" s="310">
        <v>0</v>
      </c>
      <c r="O101" s="297">
        <v>22</v>
      </c>
      <c r="P101" s="310">
        <v>92</v>
      </c>
      <c r="Q101" s="286">
        <f t="shared" si="32"/>
        <v>30.666666666666668</v>
      </c>
      <c r="R101" s="288">
        <f t="shared" si="33"/>
        <v>52.333333333333336</v>
      </c>
      <c r="T101" s="287" t="str">
        <f t="shared" si="34"/>
        <v>ANO</v>
      </c>
      <c r="U101" s="299"/>
      <c r="V101" s="299"/>
      <c r="W101" s="299"/>
      <c r="X101" s="310">
        <v>74</v>
      </c>
      <c r="Y101" s="301">
        <f t="shared" si="35"/>
        <v>74</v>
      </c>
      <c r="Z101" s="340"/>
      <c r="AA101" s="290">
        <f t="shared" si="36"/>
        <v>30.666666666666668</v>
      </c>
      <c r="AB101" s="290">
        <f t="shared" si="37"/>
        <v>222</v>
      </c>
      <c r="AC101" s="302">
        <f t="shared" si="38"/>
        <v>0</v>
      </c>
      <c r="AD101" s="302">
        <f t="shared" si="39"/>
        <v>0</v>
      </c>
      <c r="AE101" s="302">
        <f t="shared" si="40"/>
        <v>0</v>
      </c>
      <c r="AF101" s="302">
        <f t="shared" si="41"/>
        <v>0</v>
      </c>
      <c r="AG101" s="302">
        <f t="shared" si="42"/>
        <v>92</v>
      </c>
      <c r="AH101" s="303">
        <f t="shared" si="43"/>
        <v>100</v>
      </c>
      <c r="AI101" s="303">
        <f t="shared" si="44"/>
        <v>100</v>
      </c>
      <c r="AJ101" s="303">
        <f t="shared" si="45"/>
        <v>100</v>
      </c>
      <c r="AK101" s="303">
        <f t="shared" si="46"/>
        <v>100</v>
      </c>
      <c r="AL101" s="303">
        <f t="shared" si="47"/>
        <v>22</v>
      </c>
    </row>
    <row r="102" spans="1:38" s="257" customFormat="1" ht="14.25" customHeight="1">
      <c r="A102" s="293">
        <v>29</v>
      </c>
      <c r="B102" s="294" t="s">
        <v>799</v>
      </c>
      <c r="C102" s="294" t="s">
        <v>577</v>
      </c>
      <c r="D102" s="295" t="s">
        <v>800</v>
      </c>
      <c r="E102" s="296" t="s">
        <v>702</v>
      </c>
      <c r="F102" s="294" t="s">
        <v>337</v>
      </c>
      <c r="G102" s="297">
        <v>0</v>
      </c>
      <c r="H102" s="310">
        <v>0</v>
      </c>
      <c r="I102" s="297">
        <v>17</v>
      </c>
      <c r="J102" s="310">
        <v>89.5</v>
      </c>
      <c r="K102" s="297">
        <v>0</v>
      </c>
      <c r="L102" s="310">
        <v>0</v>
      </c>
      <c r="M102" s="297">
        <v>0</v>
      </c>
      <c r="N102" s="310">
        <v>0</v>
      </c>
      <c r="O102" s="297">
        <v>0</v>
      </c>
      <c r="P102" s="310">
        <v>0</v>
      </c>
      <c r="Q102" s="286">
        <f t="shared" si="32"/>
        <v>29.833333333333332</v>
      </c>
      <c r="R102" s="288">
        <f t="shared" si="33"/>
        <v>61.916666666666664</v>
      </c>
      <c r="S102" s="285"/>
      <c r="T102" s="287" t="str">
        <f t="shared" si="34"/>
        <v>ANO</v>
      </c>
      <c r="U102" s="299"/>
      <c r="V102" s="299">
        <v>94</v>
      </c>
      <c r="W102" s="299"/>
      <c r="X102" s="310"/>
      <c r="Y102" s="301">
        <f t="shared" si="35"/>
        <v>94</v>
      </c>
      <c r="Z102" s="340"/>
      <c r="AA102" s="290">
        <f t="shared" si="36"/>
        <v>29.833333333333332</v>
      </c>
      <c r="AB102" s="290">
        <f t="shared" si="37"/>
        <v>217</v>
      </c>
      <c r="AC102" s="302">
        <f t="shared" si="38"/>
        <v>0</v>
      </c>
      <c r="AD102" s="302">
        <f t="shared" si="39"/>
        <v>89.5</v>
      </c>
      <c r="AE102" s="302">
        <f t="shared" si="40"/>
        <v>0</v>
      </c>
      <c r="AF102" s="302">
        <f t="shared" si="41"/>
        <v>0</v>
      </c>
      <c r="AG102" s="302">
        <f t="shared" si="42"/>
        <v>0</v>
      </c>
      <c r="AH102" s="303">
        <f t="shared" si="43"/>
        <v>100</v>
      </c>
      <c r="AI102" s="303">
        <f t="shared" si="44"/>
        <v>17</v>
      </c>
      <c r="AJ102" s="303">
        <f t="shared" si="45"/>
        <v>100</v>
      </c>
      <c r="AK102" s="303">
        <f t="shared" si="46"/>
        <v>100</v>
      </c>
      <c r="AL102" s="303">
        <f t="shared" si="47"/>
        <v>100</v>
      </c>
    </row>
    <row r="103" spans="1:38" s="257" customFormat="1" ht="14.25" customHeight="1">
      <c r="A103" s="293">
        <v>30</v>
      </c>
      <c r="B103" s="294" t="s">
        <v>801</v>
      </c>
      <c r="C103" s="294" t="s">
        <v>802</v>
      </c>
      <c r="D103" s="295" t="s">
        <v>387</v>
      </c>
      <c r="E103" s="307" t="s">
        <v>661</v>
      </c>
      <c r="F103" s="294" t="s">
        <v>303</v>
      </c>
      <c r="G103" s="297">
        <v>0</v>
      </c>
      <c r="H103" s="310">
        <v>0</v>
      </c>
      <c r="I103" s="297">
        <v>0</v>
      </c>
      <c r="J103" s="310">
        <v>0</v>
      </c>
      <c r="K103" s="297">
        <v>0</v>
      </c>
      <c r="L103" s="310">
        <v>0</v>
      </c>
      <c r="M103" s="297">
        <v>0</v>
      </c>
      <c r="N103" s="310">
        <v>0</v>
      </c>
      <c r="O103" s="297">
        <v>23</v>
      </c>
      <c r="P103" s="310">
        <v>75</v>
      </c>
      <c r="Q103" s="286">
        <f t="shared" si="32"/>
        <v>25</v>
      </c>
      <c r="R103" s="288">
        <f t="shared" si="33"/>
        <v>25</v>
      </c>
      <c r="S103" s="285"/>
      <c r="T103" s="287" t="str">
        <f t="shared" si="34"/>
        <v>NE</v>
      </c>
      <c r="U103" s="299"/>
      <c r="V103" s="299"/>
      <c r="W103" s="299">
        <v>0</v>
      </c>
      <c r="X103" s="310"/>
      <c r="Y103" s="301">
        <f t="shared" si="35"/>
        <v>0</v>
      </c>
      <c r="Z103" s="340"/>
      <c r="AA103" s="290">
        <f t="shared" si="36"/>
        <v>25</v>
      </c>
      <c r="AB103" s="290">
        <f t="shared" si="37"/>
        <v>223</v>
      </c>
      <c r="AC103" s="302">
        <f t="shared" si="38"/>
        <v>0</v>
      </c>
      <c r="AD103" s="302">
        <f t="shared" si="39"/>
        <v>0</v>
      </c>
      <c r="AE103" s="302">
        <f t="shared" si="40"/>
        <v>0</v>
      </c>
      <c r="AF103" s="302">
        <f t="shared" si="41"/>
        <v>0</v>
      </c>
      <c r="AG103" s="302">
        <f t="shared" si="42"/>
        <v>75</v>
      </c>
      <c r="AH103" s="303">
        <f t="shared" si="43"/>
        <v>100</v>
      </c>
      <c r="AI103" s="303">
        <f t="shared" si="44"/>
        <v>100</v>
      </c>
      <c r="AJ103" s="303">
        <f t="shared" si="45"/>
        <v>100</v>
      </c>
      <c r="AK103" s="303">
        <f t="shared" si="46"/>
        <v>100</v>
      </c>
      <c r="AL103" s="303">
        <f t="shared" si="47"/>
        <v>23</v>
      </c>
    </row>
    <row r="104" spans="1:38" s="257" customFormat="1" ht="14.25" customHeight="1">
      <c r="A104" s="293">
        <v>31</v>
      </c>
      <c r="B104" s="307" t="s">
        <v>803</v>
      </c>
      <c r="C104" s="307" t="s">
        <v>804</v>
      </c>
      <c r="D104" s="304" t="s">
        <v>449</v>
      </c>
      <c r="E104" s="307" t="s">
        <v>118</v>
      </c>
      <c r="F104" s="307" t="s">
        <v>805</v>
      </c>
      <c r="G104" s="297">
        <v>0</v>
      </c>
      <c r="H104" s="310">
        <v>0</v>
      </c>
      <c r="I104" s="297">
        <v>0</v>
      </c>
      <c r="J104" s="310">
        <v>0</v>
      </c>
      <c r="K104" s="297">
        <v>0</v>
      </c>
      <c r="L104" s="310">
        <v>0</v>
      </c>
      <c r="M104" s="297">
        <v>0</v>
      </c>
      <c r="N104" s="310">
        <v>0</v>
      </c>
      <c r="O104" s="297">
        <v>24</v>
      </c>
      <c r="P104" s="310">
        <v>70</v>
      </c>
      <c r="Q104" s="286">
        <f t="shared" si="32"/>
        <v>23.333333333333332</v>
      </c>
      <c r="R104" s="288">
        <f t="shared" si="33"/>
        <v>23.333333333333332</v>
      </c>
      <c r="S104" s="285"/>
      <c r="T104" s="287" t="str">
        <f t="shared" si="34"/>
        <v>NE</v>
      </c>
      <c r="U104" s="299"/>
      <c r="V104" s="299"/>
      <c r="W104" s="299">
        <v>0</v>
      </c>
      <c r="X104" s="310"/>
      <c r="Y104" s="301">
        <f t="shared" si="35"/>
        <v>0</v>
      </c>
      <c r="Z104" s="340"/>
      <c r="AA104" s="290">
        <f t="shared" si="36"/>
        <v>23.333333333333332</v>
      </c>
      <c r="AB104" s="290">
        <f t="shared" si="37"/>
        <v>224</v>
      </c>
      <c r="AC104" s="302">
        <f t="shared" si="38"/>
        <v>0</v>
      </c>
      <c r="AD104" s="302">
        <f t="shared" si="39"/>
        <v>0</v>
      </c>
      <c r="AE104" s="302">
        <f t="shared" si="40"/>
        <v>0</v>
      </c>
      <c r="AF104" s="302">
        <f t="shared" si="41"/>
        <v>0</v>
      </c>
      <c r="AG104" s="302">
        <f t="shared" si="42"/>
        <v>70</v>
      </c>
      <c r="AH104" s="303">
        <f t="shared" si="43"/>
        <v>100</v>
      </c>
      <c r="AI104" s="303">
        <f t="shared" si="44"/>
        <v>100</v>
      </c>
      <c r="AJ104" s="303">
        <f t="shared" si="45"/>
        <v>100</v>
      </c>
      <c r="AK104" s="303">
        <f t="shared" si="46"/>
        <v>100</v>
      </c>
      <c r="AL104" s="303">
        <f t="shared" si="47"/>
        <v>24</v>
      </c>
    </row>
    <row r="106" spans="1:38" s="257" customFormat="1" ht="23.25">
      <c r="A106" s="315"/>
      <c r="B106" s="316" t="s">
        <v>818</v>
      </c>
      <c r="C106" s="317"/>
      <c r="D106" s="315"/>
      <c r="E106" s="317"/>
      <c r="F106" s="270" t="s">
        <v>533</v>
      </c>
      <c r="G106" s="315"/>
      <c r="H106" s="345"/>
      <c r="I106" s="315"/>
      <c r="J106" s="345"/>
      <c r="K106" s="315"/>
      <c r="L106" s="345"/>
      <c r="M106" s="315"/>
      <c r="N106" s="345"/>
      <c r="O106" s="315"/>
      <c r="P106" s="345"/>
      <c r="Q106" s="318"/>
      <c r="T106" s="425" t="s">
        <v>534</v>
      </c>
      <c r="U106" s="425"/>
      <c r="V106" s="425"/>
      <c r="W106" s="425"/>
      <c r="X106" s="425"/>
      <c r="Y106" s="425"/>
      <c r="AA106" s="429" t="s">
        <v>535</v>
      </c>
      <c r="AB106" s="430"/>
      <c r="AC106" s="429" t="s">
        <v>536</v>
      </c>
      <c r="AD106" s="431"/>
      <c r="AE106" s="431"/>
      <c r="AF106" s="431"/>
      <c r="AG106" s="430"/>
      <c r="AH106" s="425" t="s">
        <v>537</v>
      </c>
      <c r="AI106" s="425"/>
      <c r="AJ106" s="425"/>
      <c r="AK106" s="425"/>
      <c r="AL106" s="425"/>
    </row>
    <row r="107" spans="1:38" s="276" customFormat="1" ht="33.75" customHeight="1">
      <c r="A107" s="274" t="s">
        <v>30</v>
      </c>
      <c r="B107" s="274" t="s">
        <v>538</v>
      </c>
      <c r="C107" s="274" t="s">
        <v>539</v>
      </c>
      <c r="D107" s="274" t="s">
        <v>9</v>
      </c>
      <c r="E107" s="274" t="s">
        <v>32</v>
      </c>
      <c r="F107" s="274" t="s">
        <v>540</v>
      </c>
      <c r="G107" s="427" t="s">
        <v>749</v>
      </c>
      <c r="H107" s="428"/>
      <c r="I107" s="427" t="s">
        <v>750</v>
      </c>
      <c r="J107" s="428"/>
      <c r="K107" s="427" t="s">
        <v>751</v>
      </c>
      <c r="L107" s="428"/>
      <c r="M107" s="427" t="s">
        <v>752</v>
      </c>
      <c r="N107" s="428"/>
      <c r="O107" s="427" t="s">
        <v>753</v>
      </c>
      <c r="P107" s="428"/>
      <c r="Q107" s="275" t="s">
        <v>515</v>
      </c>
      <c r="R107" s="275" t="s">
        <v>546</v>
      </c>
      <c r="T107" s="275" t="s">
        <v>547</v>
      </c>
      <c r="U107" s="275" t="s">
        <v>548</v>
      </c>
      <c r="V107" s="275" t="s">
        <v>549</v>
      </c>
      <c r="W107" s="275" t="s">
        <v>550</v>
      </c>
      <c r="X107" s="275" t="s">
        <v>551</v>
      </c>
      <c r="Y107" s="275" t="s">
        <v>552</v>
      </c>
      <c r="AA107" s="274" t="s">
        <v>553</v>
      </c>
      <c r="AB107" s="274" t="s">
        <v>554</v>
      </c>
      <c r="AC107" s="274" t="s">
        <v>555</v>
      </c>
      <c r="AD107" s="274" t="s">
        <v>556</v>
      </c>
      <c r="AE107" s="274" t="s">
        <v>557</v>
      </c>
      <c r="AF107" s="274" t="s">
        <v>558</v>
      </c>
      <c r="AG107" s="274" t="s">
        <v>559</v>
      </c>
      <c r="AH107" s="274" t="s">
        <v>555</v>
      </c>
      <c r="AI107" s="274" t="s">
        <v>556</v>
      </c>
      <c r="AJ107" s="274" t="s">
        <v>557</v>
      </c>
      <c r="AK107" s="274" t="s">
        <v>558</v>
      </c>
      <c r="AL107" s="274" t="s">
        <v>559</v>
      </c>
    </row>
    <row r="108" spans="1:38" s="289" customFormat="1" ht="14.25" customHeight="1">
      <c r="A108" s="277">
        <v>1</v>
      </c>
      <c r="B108" s="322" t="s">
        <v>819</v>
      </c>
      <c r="C108" s="323" t="s">
        <v>640</v>
      </c>
      <c r="D108" s="277" t="s">
        <v>273</v>
      </c>
      <c r="E108" s="292" t="s">
        <v>820</v>
      </c>
      <c r="F108" s="292" t="s">
        <v>274</v>
      </c>
      <c r="G108" s="281">
        <v>5</v>
      </c>
      <c r="H108" s="320">
        <v>100</v>
      </c>
      <c r="I108" s="281">
        <v>2</v>
      </c>
      <c r="J108" s="320">
        <v>100</v>
      </c>
      <c r="K108" s="281">
        <v>2</v>
      </c>
      <c r="L108" s="320">
        <v>100</v>
      </c>
      <c r="M108" s="281">
        <v>1</v>
      </c>
      <c r="N108" s="320">
        <v>100</v>
      </c>
      <c r="O108" s="281">
        <v>1</v>
      </c>
      <c r="P108" s="320">
        <v>100</v>
      </c>
      <c r="Q108" s="286">
        <f aca="true" t="shared" si="48" ref="Q108:Q151">AA108</f>
        <v>100</v>
      </c>
      <c r="R108" s="288">
        <f aca="true" t="shared" si="49" ref="R108:R151">IF(T108="ANO",AVERAGE(Q108,U108,V108,W108,X108),Q108)</f>
        <v>100</v>
      </c>
      <c r="T108" s="287" t="str">
        <f aca="true" t="shared" si="50" ref="T108:T151">IF(AVERAGE(U108:X108)&gt;Q108,"ANO","NE")</f>
        <v>NE</v>
      </c>
      <c r="U108" s="287"/>
      <c r="V108" s="287">
        <v>100</v>
      </c>
      <c r="W108" s="287">
        <v>100</v>
      </c>
      <c r="X108" s="288">
        <v>100</v>
      </c>
      <c r="Y108" s="286">
        <f aca="true" t="shared" si="51" ref="Y108:Y151">AVERAGE(U108:X108)</f>
        <v>100</v>
      </c>
      <c r="AA108" s="290">
        <f aca="true" t="shared" si="52" ref="AA108:AA151">(SMALL(AC108:AG108,5)+SMALL(AC108:AG108,4)+SMALL(AC108:AG108,3))/3</f>
        <v>100</v>
      </c>
      <c r="AB108" s="290">
        <f aca="true" t="shared" si="53" ref="AB108:AB151">SMALL(AH108:AL108,1)+SMALL(AH108:AL108,2)+SMALL(AH108:AL108,3)</f>
        <v>4</v>
      </c>
      <c r="AC108" s="290">
        <f aca="true" t="shared" si="54" ref="AC108:AC151">H108</f>
        <v>100</v>
      </c>
      <c r="AD108" s="290">
        <f aca="true" t="shared" si="55" ref="AD108:AD151">J108</f>
        <v>100</v>
      </c>
      <c r="AE108" s="290">
        <f aca="true" t="shared" si="56" ref="AE108:AE151">L108</f>
        <v>100</v>
      </c>
      <c r="AF108" s="290">
        <f aca="true" t="shared" si="57" ref="AF108:AF151">N108</f>
        <v>100</v>
      </c>
      <c r="AG108" s="290">
        <f aca="true" t="shared" si="58" ref="AG108:AG151">P108</f>
        <v>100</v>
      </c>
      <c r="AH108" s="291">
        <f aca="true" t="shared" si="59" ref="AH108:AH151">IF(G108=0,100,G108)</f>
        <v>5</v>
      </c>
      <c r="AI108" s="291">
        <f aca="true" t="shared" si="60" ref="AI108:AI151">IF(I108=0,100,I108)</f>
        <v>2</v>
      </c>
      <c r="AJ108" s="291">
        <f aca="true" t="shared" si="61" ref="AJ108:AJ151">IF(K108=0,100,K108)</f>
        <v>2</v>
      </c>
      <c r="AK108" s="291">
        <f aca="true" t="shared" si="62" ref="AK108:AK151">IF(M108=0,100,M108)</f>
        <v>1</v>
      </c>
      <c r="AL108" s="291">
        <f aca="true" t="shared" si="63" ref="AL108:AL151">IF(O108=0,100,O108)</f>
        <v>1</v>
      </c>
    </row>
    <row r="109" spans="1:38" s="289" customFormat="1" ht="14.25" customHeight="1">
      <c r="A109" s="277">
        <v>2</v>
      </c>
      <c r="B109" s="278" t="s">
        <v>725</v>
      </c>
      <c r="C109" s="278" t="s">
        <v>726</v>
      </c>
      <c r="D109" s="279" t="s">
        <v>727</v>
      </c>
      <c r="E109" s="280" t="s">
        <v>198</v>
      </c>
      <c r="F109" s="346" t="s">
        <v>325</v>
      </c>
      <c r="G109" s="281">
        <v>1</v>
      </c>
      <c r="H109" s="320">
        <v>100</v>
      </c>
      <c r="I109" s="281">
        <v>5</v>
      </c>
      <c r="J109" s="320">
        <v>100</v>
      </c>
      <c r="K109" s="281">
        <v>1</v>
      </c>
      <c r="L109" s="320">
        <v>100</v>
      </c>
      <c r="M109" s="281">
        <v>3</v>
      </c>
      <c r="N109" s="320">
        <v>100</v>
      </c>
      <c r="O109" s="281">
        <v>3</v>
      </c>
      <c r="P109" s="320">
        <v>100</v>
      </c>
      <c r="Q109" s="286">
        <f t="shared" si="48"/>
        <v>100</v>
      </c>
      <c r="R109" s="288">
        <f t="shared" si="49"/>
        <v>100</v>
      </c>
      <c r="S109" s="285"/>
      <c r="T109" s="287" t="str">
        <f t="shared" si="50"/>
        <v>NE</v>
      </c>
      <c r="U109" s="287">
        <v>99</v>
      </c>
      <c r="V109" s="287"/>
      <c r="W109" s="287">
        <v>100</v>
      </c>
      <c r="X109" s="288"/>
      <c r="Y109" s="286">
        <f t="shared" si="51"/>
        <v>99.5</v>
      </c>
      <c r="AA109" s="290">
        <f t="shared" si="52"/>
        <v>100</v>
      </c>
      <c r="AB109" s="290">
        <f t="shared" si="53"/>
        <v>5</v>
      </c>
      <c r="AC109" s="290">
        <f t="shared" si="54"/>
        <v>100</v>
      </c>
      <c r="AD109" s="290">
        <f t="shared" si="55"/>
        <v>100</v>
      </c>
      <c r="AE109" s="290">
        <f t="shared" si="56"/>
        <v>100</v>
      </c>
      <c r="AF109" s="290">
        <f t="shared" si="57"/>
        <v>100</v>
      </c>
      <c r="AG109" s="290">
        <f t="shared" si="58"/>
        <v>100</v>
      </c>
      <c r="AH109" s="291">
        <f t="shared" si="59"/>
        <v>1</v>
      </c>
      <c r="AI109" s="291">
        <f t="shared" si="60"/>
        <v>5</v>
      </c>
      <c r="AJ109" s="291">
        <f t="shared" si="61"/>
        <v>1</v>
      </c>
      <c r="AK109" s="291">
        <f t="shared" si="62"/>
        <v>3</v>
      </c>
      <c r="AL109" s="291">
        <f t="shared" si="63"/>
        <v>3</v>
      </c>
    </row>
    <row r="110" spans="1:38" s="289" customFormat="1" ht="14.25" customHeight="1">
      <c r="A110" s="277">
        <v>3</v>
      </c>
      <c r="B110" s="347" t="s">
        <v>821</v>
      </c>
      <c r="C110" s="347" t="s">
        <v>214</v>
      </c>
      <c r="D110" s="348" t="s">
        <v>293</v>
      </c>
      <c r="E110" s="280" t="s">
        <v>149</v>
      </c>
      <c r="F110" s="349" t="s">
        <v>294</v>
      </c>
      <c r="G110" s="281">
        <v>2</v>
      </c>
      <c r="H110" s="320">
        <v>100</v>
      </c>
      <c r="I110" s="281">
        <v>7</v>
      </c>
      <c r="J110" s="320">
        <v>99</v>
      </c>
      <c r="K110" s="281">
        <v>3</v>
      </c>
      <c r="L110" s="320">
        <v>100</v>
      </c>
      <c r="M110" s="281">
        <v>4</v>
      </c>
      <c r="N110" s="320">
        <v>100</v>
      </c>
      <c r="O110" s="281">
        <v>2</v>
      </c>
      <c r="P110" s="320">
        <v>100</v>
      </c>
      <c r="Q110" s="286">
        <f t="shared" si="48"/>
        <v>100</v>
      </c>
      <c r="R110" s="288">
        <f t="shared" si="49"/>
        <v>100</v>
      </c>
      <c r="S110" s="285"/>
      <c r="T110" s="287" t="str">
        <f t="shared" si="50"/>
        <v>NE</v>
      </c>
      <c r="U110" s="287"/>
      <c r="V110" s="287"/>
      <c r="W110" s="287"/>
      <c r="X110" s="288">
        <v>98</v>
      </c>
      <c r="Y110" s="286">
        <f t="shared" si="51"/>
        <v>98</v>
      </c>
      <c r="AA110" s="290">
        <f t="shared" si="52"/>
        <v>100</v>
      </c>
      <c r="AB110" s="290">
        <f t="shared" si="53"/>
        <v>7</v>
      </c>
      <c r="AC110" s="290">
        <f t="shared" si="54"/>
        <v>100</v>
      </c>
      <c r="AD110" s="290">
        <f t="shared" si="55"/>
        <v>99</v>
      </c>
      <c r="AE110" s="290">
        <f t="shared" si="56"/>
        <v>100</v>
      </c>
      <c r="AF110" s="290">
        <f t="shared" si="57"/>
        <v>100</v>
      </c>
      <c r="AG110" s="290">
        <f t="shared" si="58"/>
        <v>100</v>
      </c>
      <c r="AH110" s="291">
        <f t="shared" si="59"/>
        <v>2</v>
      </c>
      <c r="AI110" s="291">
        <f t="shared" si="60"/>
        <v>7</v>
      </c>
      <c r="AJ110" s="291">
        <f t="shared" si="61"/>
        <v>3</v>
      </c>
      <c r="AK110" s="291">
        <f t="shared" si="62"/>
        <v>4</v>
      </c>
      <c r="AL110" s="291">
        <f t="shared" si="63"/>
        <v>2</v>
      </c>
    </row>
    <row r="111" spans="1:38" s="257" customFormat="1" ht="14.25" customHeight="1">
      <c r="A111" s="293">
        <v>4</v>
      </c>
      <c r="B111" s="294" t="s">
        <v>758</v>
      </c>
      <c r="C111" s="294" t="s">
        <v>599</v>
      </c>
      <c r="D111" s="295" t="s">
        <v>296</v>
      </c>
      <c r="E111" s="296" t="s">
        <v>297</v>
      </c>
      <c r="F111" s="339" t="s">
        <v>298</v>
      </c>
      <c r="G111" s="297">
        <v>7</v>
      </c>
      <c r="H111" s="310">
        <v>99</v>
      </c>
      <c r="I111" s="297">
        <v>3</v>
      </c>
      <c r="J111" s="310">
        <v>100</v>
      </c>
      <c r="K111" s="297">
        <v>4</v>
      </c>
      <c r="L111" s="310">
        <v>100</v>
      </c>
      <c r="M111" s="297">
        <v>2</v>
      </c>
      <c r="N111" s="310">
        <v>100</v>
      </c>
      <c r="O111" s="297">
        <v>12</v>
      </c>
      <c r="P111" s="310">
        <v>97</v>
      </c>
      <c r="Q111" s="286">
        <f t="shared" si="48"/>
        <v>100</v>
      </c>
      <c r="R111" s="284">
        <f t="shared" si="49"/>
        <v>100</v>
      </c>
      <c r="S111" s="267"/>
      <c r="T111" s="286" t="str">
        <f t="shared" si="50"/>
        <v>NE</v>
      </c>
      <c r="U111" s="299">
        <v>100</v>
      </c>
      <c r="V111" s="299"/>
      <c r="W111" s="299"/>
      <c r="X111" s="300"/>
      <c r="Y111" s="301">
        <f t="shared" si="51"/>
        <v>100</v>
      </c>
      <c r="Z111" s="272"/>
      <c r="AA111" s="290">
        <f t="shared" si="52"/>
        <v>100</v>
      </c>
      <c r="AB111" s="290">
        <f t="shared" si="53"/>
        <v>9</v>
      </c>
      <c r="AC111" s="302">
        <f t="shared" si="54"/>
        <v>99</v>
      </c>
      <c r="AD111" s="302">
        <f t="shared" si="55"/>
        <v>100</v>
      </c>
      <c r="AE111" s="302">
        <f t="shared" si="56"/>
        <v>100</v>
      </c>
      <c r="AF111" s="302">
        <f t="shared" si="57"/>
        <v>100</v>
      </c>
      <c r="AG111" s="302">
        <f t="shared" si="58"/>
        <v>97</v>
      </c>
      <c r="AH111" s="303">
        <f t="shared" si="59"/>
        <v>7</v>
      </c>
      <c r="AI111" s="303">
        <f t="shared" si="60"/>
        <v>3</v>
      </c>
      <c r="AJ111" s="303">
        <f t="shared" si="61"/>
        <v>4</v>
      </c>
      <c r="AK111" s="303">
        <f t="shared" si="62"/>
        <v>2</v>
      </c>
      <c r="AL111" s="303">
        <f t="shared" si="63"/>
        <v>12</v>
      </c>
    </row>
    <row r="112" spans="1:38" s="257" customFormat="1" ht="14.25" customHeight="1">
      <c r="A112" s="293">
        <v>5</v>
      </c>
      <c r="B112" s="294" t="s">
        <v>822</v>
      </c>
      <c r="C112" s="294" t="s">
        <v>823</v>
      </c>
      <c r="D112" s="295" t="s">
        <v>308</v>
      </c>
      <c r="E112" s="296" t="s">
        <v>297</v>
      </c>
      <c r="F112" s="350" t="s">
        <v>306</v>
      </c>
      <c r="G112" s="297">
        <v>4</v>
      </c>
      <c r="H112" s="310">
        <v>100</v>
      </c>
      <c r="I112" s="297">
        <v>9</v>
      </c>
      <c r="J112" s="310">
        <v>99</v>
      </c>
      <c r="K112" s="297">
        <v>7</v>
      </c>
      <c r="L112" s="310">
        <v>99</v>
      </c>
      <c r="M112" s="297">
        <v>6</v>
      </c>
      <c r="N112" s="310">
        <v>100</v>
      </c>
      <c r="O112" s="297">
        <v>8</v>
      </c>
      <c r="P112" s="310">
        <v>99</v>
      </c>
      <c r="Q112" s="286">
        <f t="shared" si="48"/>
        <v>99.66666666666667</v>
      </c>
      <c r="R112" s="288">
        <f t="shared" si="49"/>
        <v>99.66666666666667</v>
      </c>
      <c r="S112" s="285"/>
      <c r="T112" s="287" t="str">
        <f t="shared" si="50"/>
        <v>NE</v>
      </c>
      <c r="U112" s="299"/>
      <c r="V112" s="299"/>
      <c r="W112" s="299">
        <v>0</v>
      </c>
      <c r="X112" s="300"/>
      <c r="Y112" s="301">
        <f t="shared" si="51"/>
        <v>0</v>
      </c>
      <c r="AA112" s="290">
        <f t="shared" si="52"/>
        <v>99.66666666666667</v>
      </c>
      <c r="AB112" s="290">
        <f t="shared" si="53"/>
        <v>17</v>
      </c>
      <c r="AC112" s="302">
        <f t="shared" si="54"/>
        <v>100</v>
      </c>
      <c r="AD112" s="302">
        <f t="shared" si="55"/>
        <v>99</v>
      </c>
      <c r="AE112" s="302">
        <f t="shared" si="56"/>
        <v>99</v>
      </c>
      <c r="AF112" s="302">
        <f t="shared" si="57"/>
        <v>100</v>
      </c>
      <c r="AG112" s="302">
        <f t="shared" si="58"/>
        <v>99</v>
      </c>
      <c r="AH112" s="303">
        <f t="shared" si="59"/>
        <v>4</v>
      </c>
      <c r="AI112" s="303">
        <f t="shared" si="60"/>
        <v>9</v>
      </c>
      <c r="AJ112" s="303">
        <f t="shared" si="61"/>
        <v>7</v>
      </c>
      <c r="AK112" s="303">
        <f t="shared" si="62"/>
        <v>6</v>
      </c>
      <c r="AL112" s="303">
        <f t="shared" si="63"/>
        <v>8</v>
      </c>
    </row>
    <row r="113" spans="1:38" s="257" customFormat="1" ht="14.25" customHeight="1">
      <c r="A113" s="293">
        <v>6</v>
      </c>
      <c r="B113" s="324" t="s">
        <v>824</v>
      </c>
      <c r="C113" s="325" t="s">
        <v>652</v>
      </c>
      <c r="D113" s="326" t="s">
        <v>825</v>
      </c>
      <c r="E113" s="306" t="s">
        <v>820</v>
      </c>
      <c r="F113" s="306" t="s">
        <v>269</v>
      </c>
      <c r="G113" s="297">
        <v>9</v>
      </c>
      <c r="H113" s="310">
        <v>99</v>
      </c>
      <c r="I113" s="297">
        <v>17</v>
      </c>
      <c r="J113" s="310">
        <v>97.5</v>
      </c>
      <c r="K113" s="297">
        <v>5</v>
      </c>
      <c r="L113" s="310">
        <v>100</v>
      </c>
      <c r="M113" s="297">
        <v>4</v>
      </c>
      <c r="N113" s="310">
        <v>100</v>
      </c>
      <c r="O113" s="297">
        <v>26</v>
      </c>
      <c r="P113" s="310">
        <v>88</v>
      </c>
      <c r="Q113" s="286">
        <f t="shared" si="48"/>
        <v>99.66666666666667</v>
      </c>
      <c r="R113" s="288">
        <f t="shared" si="49"/>
        <v>99.66666666666667</v>
      </c>
      <c r="T113" s="287" t="str">
        <f t="shared" si="50"/>
        <v>NE</v>
      </c>
      <c r="U113" s="299"/>
      <c r="V113" s="299"/>
      <c r="W113" s="299"/>
      <c r="X113" s="300">
        <v>94</v>
      </c>
      <c r="Y113" s="301">
        <f t="shared" si="51"/>
        <v>94</v>
      </c>
      <c r="AA113" s="290">
        <f t="shared" si="52"/>
        <v>99.66666666666667</v>
      </c>
      <c r="AB113" s="290">
        <f t="shared" si="53"/>
        <v>18</v>
      </c>
      <c r="AC113" s="302">
        <f t="shared" si="54"/>
        <v>99</v>
      </c>
      <c r="AD113" s="302">
        <f t="shared" si="55"/>
        <v>97.5</v>
      </c>
      <c r="AE113" s="302">
        <f t="shared" si="56"/>
        <v>100</v>
      </c>
      <c r="AF113" s="302">
        <f t="shared" si="57"/>
        <v>100</v>
      </c>
      <c r="AG113" s="302">
        <f t="shared" si="58"/>
        <v>88</v>
      </c>
      <c r="AH113" s="303">
        <f t="shared" si="59"/>
        <v>9</v>
      </c>
      <c r="AI113" s="303">
        <f t="shared" si="60"/>
        <v>17</v>
      </c>
      <c r="AJ113" s="303">
        <f t="shared" si="61"/>
        <v>5</v>
      </c>
      <c r="AK113" s="303">
        <f t="shared" si="62"/>
        <v>4</v>
      </c>
      <c r="AL113" s="303">
        <f t="shared" si="63"/>
        <v>26</v>
      </c>
    </row>
    <row r="114" spans="1:38" s="257" customFormat="1" ht="14.25" customHeight="1">
      <c r="A114" s="293">
        <v>7</v>
      </c>
      <c r="B114" s="325" t="s">
        <v>826</v>
      </c>
      <c r="C114" s="325" t="s">
        <v>683</v>
      </c>
      <c r="D114" s="326" t="s">
        <v>283</v>
      </c>
      <c r="E114" s="306" t="s">
        <v>755</v>
      </c>
      <c r="F114" s="351" t="s">
        <v>284</v>
      </c>
      <c r="G114" s="297">
        <v>17</v>
      </c>
      <c r="H114" s="310">
        <v>94</v>
      </c>
      <c r="I114" s="297">
        <v>1</v>
      </c>
      <c r="J114" s="310">
        <v>100</v>
      </c>
      <c r="K114" s="297">
        <v>6</v>
      </c>
      <c r="L114" s="310">
        <v>99</v>
      </c>
      <c r="M114" s="297">
        <v>8</v>
      </c>
      <c r="N114" s="310">
        <v>99</v>
      </c>
      <c r="O114" s="297">
        <v>18</v>
      </c>
      <c r="P114" s="310">
        <v>96</v>
      </c>
      <c r="Q114" s="286">
        <f t="shared" si="48"/>
        <v>99.33333333333333</v>
      </c>
      <c r="R114" s="288">
        <f t="shared" si="49"/>
        <v>99.33333333333333</v>
      </c>
      <c r="S114" s="285"/>
      <c r="T114" s="287" t="str">
        <f t="shared" si="50"/>
        <v>NE</v>
      </c>
      <c r="U114" s="299"/>
      <c r="V114" s="299"/>
      <c r="W114" s="299">
        <v>0</v>
      </c>
      <c r="X114" s="300"/>
      <c r="Y114" s="301">
        <f t="shared" si="51"/>
        <v>0</v>
      </c>
      <c r="AA114" s="290">
        <f t="shared" si="52"/>
        <v>99.33333333333333</v>
      </c>
      <c r="AB114" s="290">
        <f t="shared" si="53"/>
        <v>15</v>
      </c>
      <c r="AC114" s="302">
        <f t="shared" si="54"/>
        <v>94</v>
      </c>
      <c r="AD114" s="302">
        <f t="shared" si="55"/>
        <v>100</v>
      </c>
      <c r="AE114" s="302">
        <f t="shared" si="56"/>
        <v>99</v>
      </c>
      <c r="AF114" s="302">
        <f t="shared" si="57"/>
        <v>99</v>
      </c>
      <c r="AG114" s="302">
        <f t="shared" si="58"/>
        <v>96</v>
      </c>
      <c r="AH114" s="303">
        <f t="shared" si="59"/>
        <v>17</v>
      </c>
      <c r="AI114" s="303">
        <f t="shared" si="60"/>
        <v>1</v>
      </c>
      <c r="AJ114" s="303">
        <f t="shared" si="61"/>
        <v>6</v>
      </c>
      <c r="AK114" s="303">
        <f t="shared" si="62"/>
        <v>8</v>
      </c>
      <c r="AL114" s="303">
        <f t="shared" si="63"/>
        <v>18</v>
      </c>
    </row>
    <row r="115" spans="1:38" s="257" customFormat="1" ht="14.25" customHeight="1">
      <c r="A115" s="293">
        <v>8</v>
      </c>
      <c r="B115" s="352" t="s">
        <v>827</v>
      </c>
      <c r="C115" s="352" t="s">
        <v>692</v>
      </c>
      <c r="D115" s="353" t="s">
        <v>190</v>
      </c>
      <c r="E115" s="327" t="s">
        <v>149</v>
      </c>
      <c r="F115" s="354" t="s">
        <v>303</v>
      </c>
      <c r="G115" s="297">
        <v>13</v>
      </c>
      <c r="H115" s="310">
        <v>96.5</v>
      </c>
      <c r="I115" s="297">
        <v>7</v>
      </c>
      <c r="J115" s="310">
        <v>99</v>
      </c>
      <c r="K115" s="297">
        <v>13</v>
      </c>
      <c r="L115" s="310">
        <v>93.5</v>
      </c>
      <c r="M115" s="297">
        <v>10</v>
      </c>
      <c r="N115" s="310">
        <v>99</v>
      </c>
      <c r="O115" s="297">
        <v>4</v>
      </c>
      <c r="P115" s="310">
        <v>100</v>
      </c>
      <c r="Q115" s="286">
        <f t="shared" si="48"/>
        <v>99.33333333333333</v>
      </c>
      <c r="R115" s="288">
        <f t="shared" si="49"/>
        <v>99.66666666666666</v>
      </c>
      <c r="S115" s="285"/>
      <c r="T115" s="287" t="str">
        <f t="shared" si="50"/>
        <v>ANO</v>
      </c>
      <c r="U115" s="299"/>
      <c r="V115" s="299"/>
      <c r="W115" s="299"/>
      <c r="X115" s="300">
        <v>100</v>
      </c>
      <c r="Y115" s="301">
        <f t="shared" si="51"/>
        <v>100</v>
      </c>
      <c r="AA115" s="290">
        <f t="shared" si="52"/>
        <v>99.33333333333333</v>
      </c>
      <c r="AB115" s="290">
        <f t="shared" si="53"/>
        <v>21</v>
      </c>
      <c r="AC115" s="302">
        <f t="shared" si="54"/>
        <v>96.5</v>
      </c>
      <c r="AD115" s="302">
        <f t="shared" si="55"/>
        <v>99</v>
      </c>
      <c r="AE115" s="302">
        <f t="shared" si="56"/>
        <v>93.5</v>
      </c>
      <c r="AF115" s="302">
        <f t="shared" si="57"/>
        <v>99</v>
      </c>
      <c r="AG115" s="302">
        <f t="shared" si="58"/>
        <v>100</v>
      </c>
      <c r="AH115" s="303">
        <f t="shared" si="59"/>
        <v>13</v>
      </c>
      <c r="AI115" s="303">
        <f t="shared" si="60"/>
        <v>7</v>
      </c>
      <c r="AJ115" s="303">
        <f t="shared" si="61"/>
        <v>13</v>
      </c>
      <c r="AK115" s="303">
        <f t="shared" si="62"/>
        <v>10</v>
      </c>
      <c r="AL115" s="303">
        <f t="shared" si="63"/>
        <v>4</v>
      </c>
    </row>
    <row r="116" spans="1:38" s="257" customFormat="1" ht="14.25" customHeight="1">
      <c r="A116" s="293">
        <v>9</v>
      </c>
      <c r="B116" s="294" t="s">
        <v>757</v>
      </c>
      <c r="C116" s="294" t="s">
        <v>700</v>
      </c>
      <c r="D116" s="295" t="s">
        <v>443</v>
      </c>
      <c r="E116" s="296" t="s">
        <v>613</v>
      </c>
      <c r="F116" s="339" t="s">
        <v>302</v>
      </c>
      <c r="G116" s="297">
        <v>6</v>
      </c>
      <c r="H116" s="310">
        <v>99</v>
      </c>
      <c r="I116" s="297">
        <v>10</v>
      </c>
      <c r="J116" s="310">
        <v>99</v>
      </c>
      <c r="K116" s="297">
        <v>0</v>
      </c>
      <c r="L116" s="310">
        <v>0</v>
      </c>
      <c r="M116" s="297">
        <v>0</v>
      </c>
      <c r="N116" s="310">
        <v>0</v>
      </c>
      <c r="O116" s="297">
        <v>8</v>
      </c>
      <c r="P116" s="310">
        <v>99</v>
      </c>
      <c r="Q116" s="286">
        <f t="shared" si="48"/>
        <v>99</v>
      </c>
      <c r="R116" s="284">
        <f t="shared" si="49"/>
        <v>99</v>
      </c>
      <c r="S116" s="267"/>
      <c r="T116" s="286" t="str">
        <f t="shared" si="50"/>
        <v>NE</v>
      </c>
      <c r="U116" s="299">
        <v>99</v>
      </c>
      <c r="V116" s="299"/>
      <c r="W116" s="299"/>
      <c r="X116" s="300">
        <v>96</v>
      </c>
      <c r="Y116" s="301">
        <f t="shared" si="51"/>
        <v>97.5</v>
      </c>
      <c r="Z116" s="272"/>
      <c r="AA116" s="290">
        <f t="shared" si="52"/>
        <v>99</v>
      </c>
      <c r="AB116" s="290">
        <f t="shared" si="53"/>
        <v>24</v>
      </c>
      <c r="AC116" s="302">
        <f t="shared" si="54"/>
        <v>99</v>
      </c>
      <c r="AD116" s="302">
        <f t="shared" si="55"/>
        <v>99</v>
      </c>
      <c r="AE116" s="302">
        <f t="shared" si="56"/>
        <v>0</v>
      </c>
      <c r="AF116" s="302">
        <f t="shared" si="57"/>
        <v>0</v>
      </c>
      <c r="AG116" s="302">
        <f t="shared" si="58"/>
        <v>99</v>
      </c>
      <c r="AH116" s="303">
        <f t="shared" si="59"/>
        <v>6</v>
      </c>
      <c r="AI116" s="303">
        <f t="shared" si="60"/>
        <v>10</v>
      </c>
      <c r="AJ116" s="303">
        <f t="shared" si="61"/>
        <v>100</v>
      </c>
      <c r="AK116" s="303">
        <f t="shared" si="62"/>
        <v>100</v>
      </c>
      <c r="AL116" s="303">
        <f t="shared" si="63"/>
        <v>8</v>
      </c>
    </row>
    <row r="117" spans="1:38" s="257" customFormat="1" ht="14.25" customHeight="1">
      <c r="A117" s="293">
        <v>10</v>
      </c>
      <c r="B117" s="294" t="s">
        <v>828</v>
      </c>
      <c r="C117" s="294" t="s">
        <v>829</v>
      </c>
      <c r="D117" s="295" t="s">
        <v>830</v>
      </c>
      <c r="E117" s="296" t="s">
        <v>702</v>
      </c>
      <c r="F117" s="351" t="s">
        <v>299</v>
      </c>
      <c r="G117" s="297">
        <v>3</v>
      </c>
      <c r="H117" s="310">
        <v>100</v>
      </c>
      <c r="I117" s="297">
        <v>6</v>
      </c>
      <c r="J117" s="310">
        <v>100</v>
      </c>
      <c r="K117" s="297">
        <v>11</v>
      </c>
      <c r="L117" s="310">
        <v>94</v>
      </c>
      <c r="M117" s="297">
        <v>12</v>
      </c>
      <c r="N117" s="310">
        <v>96</v>
      </c>
      <c r="O117" s="297">
        <v>0</v>
      </c>
      <c r="P117" s="310">
        <v>0</v>
      </c>
      <c r="Q117" s="286">
        <f t="shared" si="48"/>
        <v>98.66666666666667</v>
      </c>
      <c r="R117" s="288">
        <f t="shared" si="49"/>
        <v>99.04166666666667</v>
      </c>
      <c r="S117" s="285"/>
      <c r="T117" s="287" t="str">
        <f t="shared" si="50"/>
        <v>ANO</v>
      </c>
      <c r="U117" s="299">
        <v>97.5</v>
      </c>
      <c r="V117" s="299">
        <v>100</v>
      </c>
      <c r="W117" s="299">
        <v>100</v>
      </c>
      <c r="X117" s="300"/>
      <c r="Y117" s="301">
        <f t="shared" si="51"/>
        <v>99.16666666666667</v>
      </c>
      <c r="AA117" s="290">
        <f t="shared" si="52"/>
        <v>98.66666666666667</v>
      </c>
      <c r="AB117" s="290">
        <f t="shared" si="53"/>
        <v>20</v>
      </c>
      <c r="AC117" s="302">
        <f t="shared" si="54"/>
        <v>100</v>
      </c>
      <c r="AD117" s="302">
        <f t="shared" si="55"/>
        <v>100</v>
      </c>
      <c r="AE117" s="302">
        <f t="shared" si="56"/>
        <v>94</v>
      </c>
      <c r="AF117" s="302">
        <f t="shared" si="57"/>
        <v>96</v>
      </c>
      <c r="AG117" s="302">
        <f t="shared" si="58"/>
        <v>0</v>
      </c>
      <c r="AH117" s="303">
        <f t="shared" si="59"/>
        <v>3</v>
      </c>
      <c r="AI117" s="303">
        <f t="shared" si="60"/>
        <v>6</v>
      </c>
      <c r="AJ117" s="303">
        <f t="shared" si="61"/>
        <v>11</v>
      </c>
      <c r="AK117" s="303">
        <f t="shared" si="62"/>
        <v>12</v>
      </c>
      <c r="AL117" s="303">
        <f t="shared" si="63"/>
        <v>100</v>
      </c>
    </row>
    <row r="118" spans="1:38" s="257" customFormat="1" ht="14.25" customHeight="1">
      <c r="A118" s="293">
        <v>11</v>
      </c>
      <c r="B118" s="294" t="s">
        <v>831</v>
      </c>
      <c r="C118" s="294" t="s">
        <v>811</v>
      </c>
      <c r="D118" s="295" t="s">
        <v>305</v>
      </c>
      <c r="E118" s="296" t="s">
        <v>297</v>
      </c>
      <c r="F118" s="339" t="s">
        <v>306</v>
      </c>
      <c r="G118" s="297">
        <v>9</v>
      </c>
      <c r="H118" s="310">
        <v>99</v>
      </c>
      <c r="I118" s="297">
        <v>4</v>
      </c>
      <c r="J118" s="310">
        <v>100</v>
      </c>
      <c r="K118" s="297">
        <v>10</v>
      </c>
      <c r="L118" s="310">
        <v>96.5</v>
      </c>
      <c r="M118" s="297">
        <v>15</v>
      </c>
      <c r="N118" s="310">
        <v>94.5</v>
      </c>
      <c r="O118" s="297">
        <v>12</v>
      </c>
      <c r="P118" s="310">
        <v>97</v>
      </c>
      <c r="Q118" s="286">
        <f t="shared" si="48"/>
        <v>98.66666666666667</v>
      </c>
      <c r="R118" s="288">
        <f t="shared" si="49"/>
        <v>98.66666666666667</v>
      </c>
      <c r="S118" s="285"/>
      <c r="T118" s="287" t="str">
        <f t="shared" si="50"/>
        <v>NE</v>
      </c>
      <c r="U118" s="299"/>
      <c r="V118" s="299"/>
      <c r="W118" s="299">
        <v>0</v>
      </c>
      <c r="X118" s="300"/>
      <c r="Y118" s="301">
        <f t="shared" si="51"/>
        <v>0</v>
      </c>
      <c r="AA118" s="290">
        <f t="shared" si="52"/>
        <v>98.66666666666667</v>
      </c>
      <c r="AB118" s="290">
        <f t="shared" si="53"/>
        <v>23</v>
      </c>
      <c r="AC118" s="302">
        <f t="shared" si="54"/>
        <v>99</v>
      </c>
      <c r="AD118" s="302">
        <f t="shared" si="55"/>
        <v>100</v>
      </c>
      <c r="AE118" s="302">
        <f t="shared" si="56"/>
        <v>96.5</v>
      </c>
      <c r="AF118" s="302">
        <f t="shared" si="57"/>
        <v>94.5</v>
      </c>
      <c r="AG118" s="302">
        <f t="shared" si="58"/>
        <v>97</v>
      </c>
      <c r="AH118" s="303">
        <f t="shared" si="59"/>
        <v>9</v>
      </c>
      <c r="AI118" s="303">
        <f t="shared" si="60"/>
        <v>4</v>
      </c>
      <c r="AJ118" s="303">
        <f t="shared" si="61"/>
        <v>10</v>
      </c>
      <c r="AK118" s="303">
        <f t="shared" si="62"/>
        <v>15</v>
      </c>
      <c r="AL118" s="303">
        <f t="shared" si="63"/>
        <v>12</v>
      </c>
    </row>
    <row r="119" spans="1:38" s="257" customFormat="1" ht="14.25" customHeight="1">
      <c r="A119" s="293">
        <v>12</v>
      </c>
      <c r="B119" s="324" t="s">
        <v>832</v>
      </c>
      <c r="C119" s="325" t="s">
        <v>833</v>
      </c>
      <c r="D119" s="326" t="s">
        <v>276</v>
      </c>
      <c r="E119" s="306" t="s">
        <v>820</v>
      </c>
      <c r="F119" s="306" t="s">
        <v>277</v>
      </c>
      <c r="G119" s="297">
        <v>11</v>
      </c>
      <c r="H119" s="310">
        <v>97.5</v>
      </c>
      <c r="I119" s="297">
        <v>12</v>
      </c>
      <c r="J119" s="310">
        <v>98.5</v>
      </c>
      <c r="K119" s="297">
        <v>9</v>
      </c>
      <c r="L119" s="310">
        <v>97</v>
      </c>
      <c r="M119" s="297">
        <v>6</v>
      </c>
      <c r="N119" s="310">
        <v>100</v>
      </c>
      <c r="O119" s="297">
        <v>15</v>
      </c>
      <c r="P119" s="310">
        <v>97</v>
      </c>
      <c r="Q119" s="286">
        <f t="shared" si="48"/>
        <v>98.66666666666667</v>
      </c>
      <c r="R119" s="288">
        <f t="shared" si="49"/>
        <v>98.66666666666667</v>
      </c>
      <c r="T119" s="287" t="str">
        <f t="shared" si="50"/>
        <v>NE</v>
      </c>
      <c r="U119" s="299"/>
      <c r="V119" s="299">
        <v>97</v>
      </c>
      <c r="W119" s="299">
        <v>100</v>
      </c>
      <c r="X119" s="300">
        <v>99</v>
      </c>
      <c r="Y119" s="301">
        <f t="shared" si="51"/>
        <v>98.66666666666667</v>
      </c>
      <c r="AA119" s="290">
        <f t="shared" si="52"/>
        <v>98.66666666666667</v>
      </c>
      <c r="AB119" s="290">
        <f t="shared" si="53"/>
        <v>26</v>
      </c>
      <c r="AC119" s="302">
        <f t="shared" si="54"/>
        <v>97.5</v>
      </c>
      <c r="AD119" s="302">
        <f t="shared" si="55"/>
        <v>98.5</v>
      </c>
      <c r="AE119" s="302">
        <f t="shared" si="56"/>
        <v>97</v>
      </c>
      <c r="AF119" s="302">
        <f t="shared" si="57"/>
        <v>100</v>
      </c>
      <c r="AG119" s="302">
        <f t="shared" si="58"/>
        <v>97</v>
      </c>
      <c r="AH119" s="303">
        <f t="shared" si="59"/>
        <v>11</v>
      </c>
      <c r="AI119" s="303">
        <f t="shared" si="60"/>
        <v>12</v>
      </c>
      <c r="AJ119" s="303">
        <f t="shared" si="61"/>
        <v>9</v>
      </c>
      <c r="AK119" s="303">
        <f t="shared" si="62"/>
        <v>6</v>
      </c>
      <c r="AL119" s="303">
        <f t="shared" si="63"/>
        <v>15</v>
      </c>
    </row>
    <row r="120" spans="1:38" s="257" customFormat="1" ht="14.25" customHeight="1">
      <c r="A120" s="293">
        <v>13</v>
      </c>
      <c r="B120" s="294" t="s">
        <v>834</v>
      </c>
      <c r="C120" s="294" t="s">
        <v>214</v>
      </c>
      <c r="D120" s="295" t="s">
        <v>310</v>
      </c>
      <c r="E120" s="296" t="s">
        <v>297</v>
      </c>
      <c r="F120" s="339" t="s">
        <v>835</v>
      </c>
      <c r="G120" s="297">
        <v>15</v>
      </c>
      <c r="H120" s="310">
        <v>95.5</v>
      </c>
      <c r="I120" s="297">
        <v>11</v>
      </c>
      <c r="J120" s="310">
        <v>99</v>
      </c>
      <c r="K120" s="297">
        <v>15</v>
      </c>
      <c r="L120" s="310">
        <v>93.5</v>
      </c>
      <c r="M120" s="297">
        <v>14</v>
      </c>
      <c r="N120" s="310">
        <v>94.5</v>
      </c>
      <c r="O120" s="297">
        <v>7</v>
      </c>
      <c r="P120" s="310">
        <v>99</v>
      </c>
      <c r="Q120" s="286">
        <f t="shared" si="48"/>
        <v>97.83333333333333</v>
      </c>
      <c r="R120" s="288">
        <f t="shared" si="49"/>
        <v>97.83333333333333</v>
      </c>
      <c r="S120" s="285"/>
      <c r="T120" s="287" t="str">
        <f t="shared" si="50"/>
        <v>NE</v>
      </c>
      <c r="U120" s="299"/>
      <c r="V120" s="299"/>
      <c r="W120" s="299">
        <v>0</v>
      </c>
      <c r="X120" s="300"/>
      <c r="Y120" s="301">
        <f t="shared" si="51"/>
        <v>0</v>
      </c>
      <c r="AA120" s="290">
        <f t="shared" si="52"/>
        <v>97.83333333333333</v>
      </c>
      <c r="AB120" s="290">
        <f t="shared" si="53"/>
        <v>32</v>
      </c>
      <c r="AC120" s="302">
        <f t="shared" si="54"/>
        <v>95.5</v>
      </c>
      <c r="AD120" s="302">
        <f t="shared" si="55"/>
        <v>99</v>
      </c>
      <c r="AE120" s="302">
        <f t="shared" si="56"/>
        <v>93.5</v>
      </c>
      <c r="AF120" s="302">
        <f t="shared" si="57"/>
        <v>94.5</v>
      </c>
      <c r="AG120" s="302">
        <f t="shared" si="58"/>
        <v>99</v>
      </c>
      <c r="AH120" s="303">
        <f t="shared" si="59"/>
        <v>15</v>
      </c>
      <c r="AI120" s="303">
        <f t="shared" si="60"/>
        <v>11</v>
      </c>
      <c r="AJ120" s="303">
        <f t="shared" si="61"/>
        <v>15</v>
      </c>
      <c r="AK120" s="303">
        <f t="shared" si="62"/>
        <v>14</v>
      </c>
      <c r="AL120" s="303">
        <f t="shared" si="63"/>
        <v>7</v>
      </c>
    </row>
    <row r="121" spans="1:38" s="257" customFormat="1" ht="14.25" customHeight="1">
      <c r="A121" s="293">
        <v>14</v>
      </c>
      <c r="B121" s="324" t="s">
        <v>836</v>
      </c>
      <c r="C121" s="325" t="s">
        <v>837</v>
      </c>
      <c r="D121" s="326" t="s">
        <v>271</v>
      </c>
      <c r="E121" s="306" t="s">
        <v>820</v>
      </c>
      <c r="F121" s="306" t="s">
        <v>269</v>
      </c>
      <c r="G121" s="297">
        <v>18</v>
      </c>
      <c r="H121" s="310">
        <v>94</v>
      </c>
      <c r="I121" s="297">
        <v>13</v>
      </c>
      <c r="J121" s="310">
        <v>98</v>
      </c>
      <c r="K121" s="297">
        <v>18</v>
      </c>
      <c r="L121" s="310">
        <v>90</v>
      </c>
      <c r="M121" s="297">
        <v>13</v>
      </c>
      <c r="N121" s="310">
        <v>95.5</v>
      </c>
      <c r="O121" s="297">
        <v>16</v>
      </c>
      <c r="P121" s="310">
        <v>96.5</v>
      </c>
      <c r="Q121" s="286">
        <f t="shared" si="48"/>
        <v>96.66666666666667</v>
      </c>
      <c r="R121" s="288">
        <f t="shared" si="49"/>
        <v>96.66666666666667</v>
      </c>
      <c r="T121" s="287" t="str">
        <f t="shared" si="50"/>
        <v>NE</v>
      </c>
      <c r="U121" s="299"/>
      <c r="V121" s="299"/>
      <c r="W121" s="299"/>
      <c r="X121" s="300">
        <v>93.5</v>
      </c>
      <c r="Y121" s="301">
        <f t="shared" si="51"/>
        <v>93.5</v>
      </c>
      <c r="AA121" s="290">
        <f t="shared" si="52"/>
        <v>96.66666666666667</v>
      </c>
      <c r="AB121" s="290">
        <f t="shared" si="53"/>
        <v>42</v>
      </c>
      <c r="AC121" s="302">
        <f t="shared" si="54"/>
        <v>94</v>
      </c>
      <c r="AD121" s="302">
        <f t="shared" si="55"/>
        <v>98</v>
      </c>
      <c r="AE121" s="302">
        <f t="shared" si="56"/>
        <v>90</v>
      </c>
      <c r="AF121" s="302">
        <f t="shared" si="57"/>
        <v>95.5</v>
      </c>
      <c r="AG121" s="302">
        <f t="shared" si="58"/>
        <v>96.5</v>
      </c>
      <c r="AH121" s="303">
        <f t="shared" si="59"/>
        <v>18</v>
      </c>
      <c r="AI121" s="303">
        <f t="shared" si="60"/>
        <v>13</v>
      </c>
      <c r="AJ121" s="303">
        <f t="shared" si="61"/>
        <v>18</v>
      </c>
      <c r="AK121" s="303">
        <f t="shared" si="62"/>
        <v>13</v>
      </c>
      <c r="AL121" s="303">
        <f t="shared" si="63"/>
        <v>16</v>
      </c>
    </row>
    <row r="122" spans="1:38" s="257" customFormat="1" ht="14.25" customHeight="1">
      <c r="A122" s="293">
        <v>15</v>
      </c>
      <c r="B122" s="307" t="s">
        <v>765</v>
      </c>
      <c r="C122" s="307" t="s">
        <v>696</v>
      </c>
      <c r="D122" s="304" t="s">
        <v>279</v>
      </c>
      <c r="E122" s="306" t="s">
        <v>755</v>
      </c>
      <c r="F122" s="351" t="s">
        <v>281</v>
      </c>
      <c r="G122" s="297">
        <v>7</v>
      </c>
      <c r="H122" s="310">
        <v>99</v>
      </c>
      <c r="I122" s="297">
        <v>22</v>
      </c>
      <c r="J122" s="310">
        <v>94</v>
      </c>
      <c r="K122" s="297">
        <v>0</v>
      </c>
      <c r="L122" s="310">
        <v>0</v>
      </c>
      <c r="M122" s="297">
        <v>0</v>
      </c>
      <c r="N122" s="310">
        <v>0</v>
      </c>
      <c r="O122" s="297">
        <v>14</v>
      </c>
      <c r="P122" s="310">
        <v>97</v>
      </c>
      <c r="Q122" s="286">
        <f t="shared" si="48"/>
        <v>96.66666666666667</v>
      </c>
      <c r="R122" s="288">
        <f t="shared" si="49"/>
        <v>96.66666666666667</v>
      </c>
      <c r="S122" s="285"/>
      <c r="T122" s="287" t="str">
        <f t="shared" si="50"/>
        <v>NE</v>
      </c>
      <c r="U122" s="299"/>
      <c r="V122" s="299"/>
      <c r="W122" s="299">
        <v>0</v>
      </c>
      <c r="X122" s="300"/>
      <c r="Y122" s="301">
        <f t="shared" si="51"/>
        <v>0</v>
      </c>
      <c r="AA122" s="290">
        <f t="shared" si="52"/>
        <v>96.66666666666667</v>
      </c>
      <c r="AB122" s="290">
        <f t="shared" si="53"/>
        <v>43</v>
      </c>
      <c r="AC122" s="302">
        <f t="shared" si="54"/>
        <v>99</v>
      </c>
      <c r="AD122" s="302">
        <f t="shared" si="55"/>
        <v>94</v>
      </c>
      <c r="AE122" s="302">
        <f t="shared" si="56"/>
        <v>0</v>
      </c>
      <c r="AF122" s="302">
        <f t="shared" si="57"/>
        <v>0</v>
      </c>
      <c r="AG122" s="302">
        <f t="shared" si="58"/>
        <v>97</v>
      </c>
      <c r="AH122" s="303">
        <f t="shared" si="59"/>
        <v>7</v>
      </c>
      <c r="AI122" s="303">
        <f t="shared" si="60"/>
        <v>22</v>
      </c>
      <c r="AJ122" s="303">
        <f t="shared" si="61"/>
        <v>100</v>
      </c>
      <c r="AK122" s="303">
        <f t="shared" si="62"/>
        <v>100</v>
      </c>
      <c r="AL122" s="303">
        <f t="shared" si="63"/>
        <v>14</v>
      </c>
    </row>
    <row r="123" spans="1:38" s="257" customFormat="1" ht="14.25" customHeight="1">
      <c r="A123" s="293">
        <v>16</v>
      </c>
      <c r="B123" s="324" t="s">
        <v>838</v>
      </c>
      <c r="C123" s="325" t="s">
        <v>696</v>
      </c>
      <c r="D123" s="326" t="s">
        <v>286</v>
      </c>
      <c r="E123" s="306" t="s">
        <v>755</v>
      </c>
      <c r="F123" s="306" t="s">
        <v>839</v>
      </c>
      <c r="G123" s="297">
        <v>16</v>
      </c>
      <c r="H123" s="310">
        <v>94.5</v>
      </c>
      <c r="I123" s="297">
        <v>18</v>
      </c>
      <c r="J123" s="310">
        <v>97.5</v>
      </c>
      <c r="K123" s="297">
        <v>13</v>
      </c>
      <c r="L123" s="310">
        <v>93.5</v>
      </c>
      <c r="M123" s="297">
        <v>16</v>
      </c>
      <c r="N123" s="310">
        <v>94</v>
      </c>
      <c r="O123" s="297">
        <v>17</v>
      </c>
      <c r="P123" s="310">
        <v>96</v>
      </c>
      <c r="Q123" s="286">
        <f t="shared" si="48"/>
        <v>96</v>
      </c>
      <c r="R123" s="288">
        <f t="shared" si="49"/>
        <v>96</v>
      </c>
      <c r="S123" s="285"/>
      <c r="T123" s="287" t="str">
        <f t="shared" si="50"/>
        <v>NE</v>
      </c>
      <c r="U123" s="299"/>
      <c r="V123" s="299"/>
      <c r="W123" s="299">
        <v>0</v>
      </c>
      <c r="X123" s="300"/>
      <c r="Y123" s="301">
        <f t="shared" si="51"/>
        <v>0</v>
      </c>
      <c r="AA123" s="290">
        <f t="shared" si="52"/>
        <v>96</v>
      </c>
      <c r="AB123" s="290">
        <f t="shared" si="53"/>
        <v>45</v>
      </c>
      <c r="AC123" s="302">
        <f t="shared" si="54"/>
        <v>94.5</v>
      </c>
      <c r="AD123" s="302">
        <f t="shared" si="55"/>
        <v>97.5</v>
      </c>
      <c r="AE123" s="302">
        <f t="shared" si="56"/>
        <v>93.5</v>
      </c>
      <c r="AF123" s="302">
        <f t="shared" si="57"/>
        <v>94</v>
      </c>
      <c r="AG123" s="302">
        <f t="shared" si="58"/>
        <v>96</v>
      </c>
      <c r="AH123" s="303">
        <f t="shared" si="59"/>
        <v>16</v>
      </c>
      <c r="AI123" s="303">
        <f t="shared" si="60"/>
        <v>18</v>
      </c>
      <c r="AJ123" s="303">
        <f t="shared" si="61"/>
        <v>13</v>
      </c>
      <c r="AK123" s="303">
        <f t="shared" si="62"/>
        <v>16</v>
      </c>
      <c r="AL123" s="303">
        <f t="shared" si="63"/>
        <v>17</v>
      </c>
    </row>
    <row r="124" spans="1:38" s="257" customFormat="1" ht="14.25" customHeight="1">
      <c r="A124" s="293">
        <v>17</v>
      </c>
      <c r="B124" s="296" t="s">
        <v>840</v>
      </c>
      <c r="C124" s="296" t="s">
        <v>696</v>
      </c>
      <c r="D124" s="304" t="s">
        <v>124</v>
      </c>
      <c r="E124" s="296" t="s">
        <v>198</v>
      </c>
      <c r="F124" s="344" t="s">
        <v>345</v>
      </c>
      <c r="G124" s="297">
        <v>0</v>
      </c>
      <c r="H124" s="310">
        <v>0</v>
      </c>
      <c r="I124" s="297">
        <v>0</v>
      </c>
      <c r="J124" s="310">
        <v>0</v>
      </c>
      <c r="K124" s="297">
        <v>17</v>
      </c>
      <c r="L124" s="310">
        <v>90.5</v>
      </c>
      <c r="M124" s="297">
        <v>8</v>
      </c>
      <c r="N124" s="310">
        <v>99</v>
      </c>
      <c r="O124" s="297">
        <v>10</v>
      </c>
      <c r="P124" s="310">
        <v>97.5</v>
      </c>
      <c r="Q124" s="286">
        <f t="shared" si="48"/>
        <v>95.66666666666667</v>
      </c>
      <c r="R124" s="288">
        <f t="shared" si="49"/>
        <v>95.66666666666667</v>
      </c>
      <c r="S124" s="285"/>
      <c r="T124" s="287" t="str">
        <f t="shared" si="50"/>
        <v>NE</v>
      </c>
      <c r="U124" s="299"/>
      <c r="V124" s="299"/>
      <c r="W124" s="299">
        <v>0</v>
      </c>
      <c r="X124" s="300"/>
      <c r="Y124" s="301">
        <f t="shared" si="51"/>
        <v>0</v>
      </c>
      <c r="AA124" s="290">
        <f t="shared" si="52"/>
        <v>95.66666666666667</v>
      </c>
      <c r="AB124" s="290">
        <f t="shared" si="53"/>
        <v>35</v>
      </c>
      <c r="AC124" s="302">
        <f t="shared" si="54"/>
        <v>0</v>
      </c>
      <c r="AD124" s="302">
        <f t="shared" si="55"/>
        <v>0</v>
      </c>
      <c r="AE124" s="302">
        <f t="shared" si="56"/>
        <v>90.5</v>
      </c>
      <c r="AF124" s="302">
        <f t="shared" si="57"/>
        <v>99</v>
      </c>
      <c r="AG124" s="302">
        <f t="shared" si="58"/>
        <v>97.5</v>
      </c>
      <c r="AH124" s="303">
        <f t="shared" si="59"/>
        <v>100</v>
      </c>
      <c r="AI124" s="303">
        <f t="shared" si="60"/>
        <v>100</v>
      </c>
      <c r="AJ124" s="303">
        <f t="shared" si="61"/>
        <v>17</v>
      </c>
      <c r="AK124" s="303">
        <f t="shared" si="62"/>
        <v>8</v>
      </c>
      <c r="AL124" s="303">
        <f t="shared" si="63"/>
        <v>10</v>
      </c>
    </row>
    <row r="125" spans="1:38" s="257" customFormat="1" ht="14.25" customHeight="1">
      <c r="A125" s="293">
        <v>18</v>
      </c>
      <c r="B125" s="324" t="s">
        <v>838</v>
      </c>
      <c r="C125" s="325" t="s">
        <v>841</v>
      </c>
      <c r="D125" s="326" t="s">
        <v>288</v>
      </c>
      <c r="E125" s="306" t="s">
        <v>755</v>
      </c>
      <c r="F125" s="306" t="s">
        <v>49</v>
      </c>
      <c r="G125" s="297">
        <v>12</v>
      </c>
      <c r="H125" s="310">
        <v>97</v>
      </c>
      <c r="I125" s="297">
        <v>14</v>
      </c>
      <c r="J125" s="310">
        <v>97.5</v>
      </c>
      <c r="K125" s="297">
        <v>0</v>
      </c>
      <c r="L125" s="310">
        <v>0</v>
      </c>
      <c r="M125" s="297">
        <v>0</v>
      </c>
      <c r="N125" s="310">
        <v>0</v>
      </c>
      <c r="O125" s="297">
        <v>25</v>
      </c>
      <c r="P125" s="310">
        <v>88.5</v>
      </c>
      <c r="Q125" s="286">
        <f t="shared" si="48"/>
        <v>94.33333333333333</v>
      </c>
      <c r="R125" s="288">
        <f t="shared" si="49"/>
        <v>94.33333333333333</v>
      </c>
      <c r="S125" s="285"/>
      <c r="T125" s="287" t="str">
        <f t="shared" si="50"/>
        <v>NE</v>
      </c>
      <c r="U125" s="299"/>
      <c r="V125" s="299"/>
      <c r="W125" s="299">
        <v>0</v>
      </c>
      <c r="X125" s="300"/>
      <c r="Y125" s="301">
        <f t="shared" si="51"/>
        <v>0</v>
      </c>
      <c r="AA125" s="290">
        <f t="shared" si="52"/>
        <v>94.33333333333333</v>
      </c>
      <c r="AB125" s="290">
        <f t="shared" si="53"/>
        <v>51</v>
      </c>
      <c r="AC125" s="302">
        <f t="shared" si="54"/>
        <v>97</v>
      </c>
      <c r="AD125" s="302">
        <f t="shared" si="55"/>
        <v>97.5</v>
      </c>
      <c r="AE125" s="302">
        <f t="shared" si="56"/>
        <v>0</v>
      </c>
      <c r="AF125" s="302">
        <f t="shared" si="57"/>
        <v>0</v>
      </c>
      <c r="AG125" s="302">
        <f t="shared" si="58"/>
        <v>88.5</v>
      </c>
      <c r="AH125" s="303">
        <f t="shared" si="59"/>
        <v>12</v>
      </c>
      <c r="AI125" s="303">
        <f t="shared" si="60"/>
        <v>14</v>
      </c>
      <c r="AJ125" s="303">
        <f t="shared" si="61"/>
        <v>100</v>
      </c>
      <c r="AK125" s="303">
        <f t="shared" si="62"/>
        <v>100</v>
      </c>
      <c r="AL125" s="303">
        <f t="shared" si="63"/>
        <v>25</v>
      </c>
    </row>
    <row r="126" spans="1:38" s="257" customFormat="1" ht="14.25" customHeight="1">
      <c r="A126" s="293">
        <v>19</v>
      </c>
      <c r="B126" s="325" t="s">
        <v>842</v>
      </c>
      <c r="C126" s="325" t="s">
        <v>700</v>
      </c>
      <c r="D126" s="326" t="s">
        <v>315</v>
      </c>
      <c r="E126" s="306" t="s">
        <v>297</v>
      </c>
      <c r="F126" s="306" t="s">
        <v>316</v>
      </c>
      <c r="G126" s="297">
        <v>19</v>
      </c>
      <c r="H126" s="355">
        <v>92.5</v>
      </c>
      <c r="I126" s="297">
        <v>19</v>
      </c>
      <c r="J126" s="310">
        <v>96.5</v>
      </c>
      <c r="K126" s="297">
        <v>0</v>
      </c>
      <c r="L126" s="310">
        <v>0</v>
      </c>
      <c r="M126" s="297">
        <v>0</v>
      </c>
      <c r="N126" s="310">
        <v>0</v>
      </c>
      <c r="O126" s="297">
        <v>21</v>
      </c>
      <c r="P126" s="310">
        <v>93.5</v>
      </c>
      <c r="Q126" s="286">
        <f t="shared" si="48"/>
        <v>94.16666666666667</v>
      </c>
      <c r="R126" s="288">
        <f t="shared" si="49"/>
        <v>94.16666666666667</v>
      </c>
      <c r="T126" s="287" t="str">
        <f t="shared" si="50"/>
        <v>NE</v>
      </c>
      <c r="U126" s="299"/>
      <c r="V126" s="299"/>
      <c r="W126" s="299">
        <v>0</v>
      </c>
      <c r="X126" s="300"/>
      <c r="Y126" s="301">
        <f t="shared" si="51"/>
        <v>0</v>
      </c>
      <c r="AA126" s="290">
        <f t="shared" si="52"/>
        <v>94.16666666666667</v>
      </c>
      <c r="AB126" s="290">
        <f t="shared" si="53"/>
        <v>59</v>
      </c>
      <c r="AC126" s="302">
        <f t="shared" si="54"/>
        <v>92.5</v>
      </c>
      <c r="AD126" s="302">
        <f t="shared" si="55"/>
        <v>96.5</v>
      </c>
      <c r="AE126" s="302">
        <f t="shared" si="56"/>
        <v>0</v>
      </c>
      <c r="AF126" s="302">
        <f t="shared" si="57"/>
        <v>0</v>
      </c>
      <c r="AG126" s="302">
        <f t="shared" si="58"/>
        <v>93.5</v>
      </c>
      <c r="AH126" s="303">
        <f t="shared" si="59"/>
        <v>19</v>
      </c>
      <c r="AI126" s="303">
        <f t="shared" si="60"/>
        <v>19</v>
      </c>
      <c r="AJ126" s="303">
        <f t="shared" si="61"/>
        <v>100</v>
      </c>
      <c r="AK126" s="303">
        <f t="shared" si="62"/>
        <v>100</v>
      </c>
      <c r="AL126" s="303">
        <f t="shared" si="63"/>
        <v>21</v>
      </c>
    </row>
    <row r="127" spans="1:38" s="257" customFormat="1" ht="14.25" customHeight="1">
      <c r="A127" s="293">
        <v>20</v>
      </c>
      <c r="B127" s="294" t="s">
        <v>843</v>
      </c>
      <c r="C127" s="294" t="s">
        <v>833</v>
      </c>
      <c r="D127" s="295" t="s">
        <v>290</v>
      </c>
      <c r="E127" s="306" t="s">
        <v>280</v>
      </c>
      <c r="F127" s="351" t="s">
        <v>291</v>
      </c>
      <c r="G127" s="297">
        <v>21</v>
      </c>
      <c r="H127" s="310">
        <v>91</v>
      </c>
      <c r="I127" s="297">
        <v>15</v>
      </c>
      <c r="J127" s="310">
        <v>97.5</v>
      </c>
      <c r="K127" s="297">
        <v>0</v>
      </c>
      <c r="L127" s="310">
        <v>0</v>
      </c>
      <c r="M127" s="297">
        <v>0</v>
      </c>
      <c r="N127" s="310">
        <v>0</v>
      </c>
      <c r="O127" s="297">
        <v>20</v>
      </c>
      <c r="P127" s="310">
        <v>93.5</v>
      </c>
      <c r="Q127" s="286">
        <f t="shared" si="48"/>
        <v>94</v>
      </c>
      <c r="R127" s="288">
        <f t="shared" si="49"/>
        <v>94</v>
      </c>
      <c r="S127" s="285"/>
      <c r="T127" s="287" t="str">
        <f t="shared" si="50"/>
        <v>NE</v>
      </c>
      <c r="U127" s="299"/>
      <c r="V127" s="299"/>
      <c r="W127" s="299">
        <v>0</v>
      </c>
      <c r="X127" s="300"/>
      <c r="Y127" s="301">
        <f t="shared" si="51"/>
        <v>0</v>
      </c>
      <c r="AA127" s="290">
        <f t="shared" si="52"/>
        <v>94</v>
      </c>
      <c r="AB127" s="290">
        <f t="shared" si="53"/>
        <v>56</v>
      </c>
      <c r="AC127" s="302">
        <f t="shared" si="54"/>
        <v>91</v>
      </c>
      <c r="AD127" s="302">
        <f t="shared" si="55"/>
        <v>97.5</v>
      </c>
      <c r="AE127" s="302">
        <f t="shared" si="56"/>
        <v>0</v>
      </c>
      <c r="AF127" s="302">
        <f t="shared" si="57"/>
        <v>0</v>
      </c>
      <c r="AG127" s="302">
        <f t="shared" si="58"/>
        <v>93.5</v>
      </c>
      <c r="AH127" s="303">
        <f t="shared" si="59"/>
        <v>21</v>
      </c>
      <c r="AI127" s="303">
        <f t="shared" si="60"/>
        <v>15</v>
      </c>
      <c r="AJ127" s="303">
        <f t="shared" si="61"/>
        <v>100</v>
      </c>
      <c r="AK127" s="303">
        <f t="shared" si="62"/>
        <v>100</v>
      </c>
      <c r="AL127" s="303">
        <f t="shared" si="63"/>
        <v>20</v>
      </c>
    </row>
    <row r="128" spans="1:38" s="257" customFormat="1" ht="14.25" customHeight="1">
      <c r="A128" s="293">
        <v>21</v>
      </c>
      <c r="B128" s="325" t="s">
        <v>842</v>
      </c>
      <c r="C128" s="325" t="s">
        <v>696</v>
      </c>
      <c r="D128" s="326" t="s">
        <v>313</v>
      </c>
      <c r="E128" s="306" t="s">
        <v>297</v>
      </c>
      <c r="F128" s="306" t="s">
        <v>311</v>
      </c>
      <c r="G128" s="297">
        <v>26</v>
      </c>
      <c r="H128" s="355">
        <v>83.5</v>
      </c>
      <c r="I128" s="297">
        <v>20</v>
      </c>
      <c r="J128" s="310">
        <v>96.5</v>
      </c>
      <c r="K128" s="297">
        <v>0</v>
      </c>
      <c r="L128" s="310">
        <v>0</v>
      </c>
      <c r="M128" s="297">
        <v>0</v>
      </c>
      <c r="N128" s="310">
        <v>0</v>
      </c>
      <c r="O128" s="297">
        <v>5</v>
      </c>
      <c r="P128" s="310">
        <v>100</v>
      </c>
      <c r="Q128" s="286">
        <f t="shared" si="48"/>
        <v>93.33333333333333</v>
      </c>
      <c r="R128" s="288">
        <f t="shared" si="49"/>
        <v>93.33333333333333</v>
      </c>
      <c r="T128" s="287" t="str">
        <f t="shared" si="50"/>
        <v>NE</v>
      </c>
      <c r="U128" s="299"/>
      <c r="V128" s="299"/>
      <c r="W128" s="299">
        <v>0</v>
      </c>
      <c r="X128" s="300"/>
      <c r="Y128" s="301">
        <f t="shared" si="51"/>
        <v>0</v>
      </c>
      <c r="AA128" s="290">
        <f t="shared" si="52"/>
        <v>93.33333333333333</v>
      </c>
      <c r="AB128" s="290">
        <f t="shared" si="53"/>
        <v>51</v>
      </c>
      <c r="AC128" s="302">
        <f t="shared" si="54"/>
        <v>83.5</v>
      </c>
      <c r="AD128" s="302">
        <f t="shared" si="55"/>
        <v>96.5</v>
      </c>
      <c r="AE128" s="302">
        <f t="shared" si="56"/>
        <v>0</v>
      </c>
      <c r="AF128" s="302">
        <f t="shared" si="57"/>
        <v>0</v>
      </c>
      <c r="AG128" s="302">
        <f t="shared" si="58"/>
        <v>100</v>
      </c>
      <c r="AH128" s="303">
        <f t="shared" si="59"/>
        <v>26</v>
      </c>
      <c r="AI128" s="303">
        <f t="shared" si="60"/>
        <v>20</v>
      </c>
      <c r="AJ128" s="303">
        <f t="shared" si="61"/>
        <v>100</v>
      </c>
      <c r="AK128" s="303">
        <f t="shared" si="62"/>
        <v>100</v>
      </c>
      <c r="AL128" s="303">
        <f t="shared" si="63"/>
        <v>5</v>
      </c>
    </row>
    <row r="129" spans="1:38" s="257" customFormat="1" ht="14.25" customHeight="1">
      <c r="A129" s="293">
        <v>22</v>
      </c>
      <c r="B129" s="325" t="s">
        <v>844</v>
      </c>
      <c r="C129" s="325" t="s">
        <v>833</v>
      </c>
      <c r="D129" s="326" t="s">
        <v>318</v>
      </c>
      <c r="E129" s="296" t="s">
        <v>297</v>
      </c>
      <c r="F129" s="306" t="s">
        <v>319</v>
      </c>
      <c r="G129" s="297">
        <v>22</v>
      </c>
      <c r="H129" s="355">
        <v>90.5</v>
      </c>
      <c r="I129" s="297">
        <v>24</v>
      </c>
      <c r="J129" s="310">
        <v>91</v>
      </c>
      <c r="K129" s="297">
        <v>16</v>
      </c>
      <c r="L129" s="310">
        <v>93.5</v>
      </c>
      <c r="M129" s="297">
        <v>18</v>
      </c>
      <c r="N129" s="310">
        <v>93</v>
      </c>
      <c r="O129" s="297">
        <v>22</v>
      </c>
      <c r="P129" s="310">
        <v>91.5</v>
      </c>
      <c r="Q129" s="286">
        <f t="shared" si="48"/>
        <v>92.66666666666667</v>
      </c>
      <c r="R129" s="288">
        <f t="shared" si="49"/>
        <v>92.66666666666667</v>
      </c>
      <c r="T129" s="287" t="str">
        <f t="shared" si="50"/>
        <v>NE</v>
      </c>
      <c r="U129" s="299"/>
      <c r="V129" s="299"/>
      <c r="W129" s="299">
        <v>0</v>
      </c>
      <c r="X129" s="300"/>
      <c r="Y129" s="301">
        <f t="shared" si="51"/>
        <v>0</v>
      </c>
      <c r="AA129" s="290">
        <f t="shared" si="52"/>
        <v>92.66666666666667</v>
      </c>
      <c r="AB129" s="290">
        <f t="shared" si="53"/>
        <v>56</v>
      </c>
      <c r="AC129" s="302">
        <f t="shared" si="54"/>
        <v>90.5</v>
      </c>
      <c r="AD129" s="302">
        <f t="shared" si="55"/>
        <v>91</v>
      </c>
      <c r="AE129" s="302">
        <f t="shared" si="56"/>
        <v>93.5</v>
      </c>
      <c r="AF129" s="302">
        <f t="shared" si="57"/>
        <v>93</v>
      </c>
      <c r="AG129" s="302">
        <f t="shared" si="58"/>
        <v>91.5</v>
      </c>
      <c r="AH129" s="303">
        <f t="shared" si="59"/>
        <v>22</v>
      </c>
      <c r="AI129" s="303">
        <f t="shared" si="60"/>
        <v>24</v>
      </c>
      <c r="AJ129" s="303">
        <f t="shared" si="61"/>
        <v>16</v>
      </c>
      <c r="AK129" s="303">
        <f t="shared" si="62"/>
        <v>18</v>
      </c>
      <c r="AL129" s="303">
        <f t="shared" si="63"/>
        <v>22</v>
      </c>
    </row>
    <row r="130" spans="1:38" s="257" customFormat="1" ht="14.25" customHeight="1">
      <c r="A130" s="293">
        <v>23</v>
      </c>
      <c r="B130" s="294" t="s">
        <v>694</v>
      </c>
      <c r="C130" s="294" t="s">
        <v>655</v>
      </c>
      <c r="D130" s="295" t="s">
        <v>194</v>
      </c>
      <c r="E130" s="307" t="s">
        <v>118</v>
      </c>
      <c r="F130" s="339" t="s">
        <v>845</v>
      </c>
      <c r="G130" s="297">
        <v>0</v>
      </c>
      <c r="H130" s="310">
        <v>0</v>
      </c>
      <c r="I130" s="297">
        <v>26</v>
      </c>
      <c r="J130" s="310">
        <v>89</v>
      </c>
      <c r="K130" s="297">
        <v>0</v>
      </c>
      <c r="L130" s="310">
        <v>0</v>
      </c>
      <c r="M130" s="297">
        <v>19</v>
      </c>
      <c r="N130" s="310">
        <v>93</v>
      </c>
      <c r="O130" s="297">
        <v>19</v>
      </c>
      <c r="P130" s="310">
        <v>96</v>
      </c>
      <c r="Q130" s="286">
        <f t="shared" si="48"/>
        <v>92.66666666666667</v>
      </c>
      <c r="R130" s="288">
        <f t="shared" si="49"/>
        <v>92.66666666666667</v>
      </c>
      <c r="S130" s="285"/>
      <c r="T130" s="287" t="str">
        <f t="shared" si="50"/>
        <v>NE</v>
      </c>
      <c r="U130" s="299"/>
      <c r="V130" s="299"/>
      <c r="W130" s="299">
        <v>0</v>
      </c>
      <c r="X130" s="300"/>
      <c r="Y130" s="301">
        <f t="shared" si="51"/>
        <v>0</v>
      </c>
      <c r="AA130" s="290">
        <f t="shared" si="52"/>
        <v>92.66666666666667</v>
      </c>
      <c r="AB130" s="290">
        <f t="shared" si="53"/>
        <v>64</v>
      </c>
      <c r="AC130" s="302">
        <f t="shared" si="54"/>
        <v>0</v>
      </c>
      <c r="AD130" s="302">
        <f t="shared" si="55"/>
        <v>89</v>
      </c>
      <c r="AE130" s="302">
        <f t="shared" si="56"/>
        <v>0</v>
      </c>
      <c r="AF130" s="302">
        <f t="shared" si="57"/>
        <v>93</v>
      </c>
      <c r="AG130" s="302">
        <f t="shared" si="58"/>
        <v>96</v>
      </c>
      <c r="AH130" s="303">
        <f t="shared" si="59"/>
        <v>100</v>
      </c>
      <c r="AI130" s="303">
        <f t="shared" si="60"/>
        <v>26</v>
      </c>
      <c r="AJ130" s="303">
        <f t="shared" si="61"/>
        <v>100</v>
      </c>
      <c r="AK130" s="303">
        <f t="shared" si="62"/>
        <v>19</v>
      </c>
      <c r="AL130" s="303">
        <f t="shared" si="63"/>
        <v>19</v>
      </c>
    </row>
    <row r="131" spans="1:38" s="257" customFormat="1" ht="14.25" customHeight="1">
      <c r="A131" s="293">
        <v>24</v>
      </c>
      <c r="B131" s="296" t="s">
        <v>846</v>
      </c>
      <c r="C131" s="296" t="s">
        <v>696</v>
      </c>
      <c r="D131" s="304" t="s">
        <v>321</v>
      </c>
      <c r="E131" s="296" t="s">
        <v>297</v>
      </c>
      <c r="F131" s="344" t="s">
        <v>322</v>
      </c>
      <c r="G131" s="297">
        <v>25</v>
      </c>
      <c r="H131" s="310">
        <v>84</v>
      </c>
      <c r="I131" s="297">
        <v>23</v>
      </c>
      <c r="J131" s="310">
        <v>94</v>
      </c>
      <c r="K131" s="297">
        <v>0</v>
      </c>
      <c r="L131" s="310">
        <v>0</v>
      </c>
      <c r="M131" s="297">
        <v>0</v>
      </c>
      <c r="N131" s="310">
        <v>0</v>
      </c>
      <c r="O131" s="297">
        <v>27</v>
      </c>
      <c r="P131" s="310">
        <v>87</v>
      </c>
      <c r="Q131" s="286">
        <f t="shared" si="48"/>
        <v>88.33333333333333</v>
      </c>
      <c r="R131" s="288">
        <f t="shared" si="49"/>
        <v>88.33333333333333</v>
      </c>
      <c r="S131" s="285"/>
      <c r="T131" s="287" t="str">
        <f t="shared" si="50"/>
        <v>NE</v>
      </c>
      <c r="U131" s="299"/>
      <c r="V131" s="299"/>
      <c r="W131" s="299">
        <v>0</v>
      </c>
      <c r="X131" s="300"/>
      <c r="Y131" s="301">
        <f t="shared" si="51"/>
        <v>0</v>
      </c>
      <c r="AA131" s="290">
        <f t="shared" si="52"/>
        <v>88.33333333333333</v>
      </c>
      <c r="AB131" s="290">
        <f t="shared" si="53"/>
        <v>75</v>
      </c>
      <c r="AC131" s="302">
        <f t="shared" si="54"/>
        <v>84</v>
      </c>
      <c r="AD131" s="302">
        <f t="shared" si="55"/>
        <v>94</v>
      </c>
      <c r="AE131" s="302">
        <f t="shared" si="56"/>
        <v>0</v>
      </c>
      <c r="AF131" s="302">
        <f t="shared" si="57"/>
        <v>0</v>
      </c>
      <c r="AG131" s="302">
        <f t="shared" si="58"/>
        <v>87</v>
      </c>
      <c r="AH131" s="303">
        <f t="shared" si="59"/>
        <v>25</v>
      </c>
      <c r="AI131" s="303">
        <f t="shared" si="60"/>
        <v>23</v>
      </c>
      <c r="AJ131" s="303">
        <f t="shared" si="61"/>
        <v>100</v>
      </c>
      <c r="AK131" s="303">
        <f t="shared" si="62"/>
        <v>100</v>
      </c>
      <c r="AL131" s="303">
        <f t="shared" si="63"/>
        <v>27</v>
      </c>
    </row>
    <row r="132" spans="1:38" s="257" customFormat="1" ht="14.25" customHeight="1">
      <c r="A132" s="293">
        <v>25</v>
      </c>
      <c r="B132" s="325" t="s">
        <v>847</v>
      </c>
      <c r="C132" s="325" t="s">
        <v>640</v>
      </c>
      <c r="D132" s="326" t="s">
        <v>335</v>
      </c>
      <c r="E132" s="307" t="s">
        <v>118</v>
      </c>
      <c r="F132" s="356" t="s">
        <v>848</v>
      </c>
      <c r="G132" s="297">
        <v>0</v>
      </c>
      <c r="H132" s="310">
        <v>0</v>
      </c>
      <c r="I132" s="297">
        <v>0</v>
      </c>
      <c r="J132" s="310">
        <v>0</v>
      </c>
      <c r="K132" s="297">
        <v>19</v>
      </c>
      <c r="L132" s="310">
        <v>87</v>
      </c>
      <c r="M132" s="297">
        <v>24</v>
      </c>
      <c r="N132" s="310">
        <v>73</v>
      </c>
      <c r="O132" s="297">
        <v>23</v>
      </c>
      <c r="P132" s="310">
        <v>89.5</v>
      </c>
      <c r="Q132" s="286">
        <f t="shared" si="48"/>
        <v>83.16666666666667</v>
      </c>
      <c r="R132" s="288">
        <f t="shared" si="49"/>
        <v>83.16666666666667</v>
      </c>
      <c r="S132" s="285"/>
      <c r="T132" s="287" t="str">
        <f t="shared" si="50"/>
        <v>NE</v>
      </c>
      <c r="U132" s="299"/>
      <c r="V132" s="299"/>
      <c r="W132" s="299">
        <v>0</v>
      </c>
      <c r="X132" s="300"/>
      <c r="Y132" s="301">
        <f t="shared" si="51"/>
        <v>0</v>
      </c>
      <c r="AA132" s="290">
        <f t="shared" si="52"/>
        <v>83.16666666666667</v>
      </c>
      <c r="AB132" s="290">
        <f t="shared" si="53"/>
        <v>66</v>
      </c>
      <c r="AC132" s="302">
        <f t="shared" si="54"/>
        <v>0</v>
      </c>
      <c r="AD132" s="302">
        <f t="shared" si="55"/>
        <v>0</v>
      </c>
      <c r="AE132" s="302">
        <f t="shared" si="56"/>
        <v>87</v>
      </c>
      <c r="AF132" s="302">
        <f t="shared" si="57"/>
        <v>73</v>
      </c>
      <c r="AG132" s="302">
        <f t="shared" si="58"/>
        <v>89.5</v>
      </c>
      <c r="AH132" s="303">
        <f t="shared" si="59"/>
        <v>100</v>
      </c>
      <c r="AI132" s="303">
        <f t="shared" si="60"/>
        <v>100</v>
      </c>
      <c r="AJ132" s="303">
        <f t="shared" si="61"/>
        <v>19</v>
      </c>
      <c r="AK132" s="303">
        <f t="shared" si="62"/>
        <v>24</v>
      </c>
      <c r="AL132" s="303">
        <f t="shared" si="63"/>
        <v>23</v>
      </c>
    </row>
    <row r="133" spans="1:38" s="257" customFormat="1" ht="14.25" customHeight="1">
      <c r="A133" s="293">
        <v>26</v>
      </c>
      <c r="B133" s="296" t="s">
        <v>816</v>
      </c>
      <c r="C133" s="296" t="s">
        <v>849</v>
      </c>
      <c r="D133" s="304" t="s">
        <v>850</v>
      </c>
      <c r="E133" s="307" t="s">
        <v>118</v>
      </c>
      <c r="F133" s="344" t="s">
        <v>333</v>
      </c>
      <c r="G133" s="297">
        <v>0</v>
      </c>
      <c r="H133" s="310">
        <v>0</v>
      </c>
      <c r="I133" s="297">
        <v>0</v>
      </c>
      <c r="J133" s="310">
        <v>0</v>
      </c>
      <c r="K133" s="297">
        <v>0</v>
      </c>
      <c r="L133" s="310">
        <v>0</v>
      </c>
      <c r="M133" s="297">
        <v>11</v>
      </c>
      <c r="N133" s="310">
        <v>97.5</v>
      </c>
      <c r="O133" s="297">
        <v>10</v>
      </c>
      <c r="P133" s="310">
        <v>97.5</v>
      </c>
      <c r="Q133" s="286">
        <f t="shared" si="48"/>
        <v>65</v>
      </c>
      <c r="R133" s="288">
        <f t="shared" si="49"/>
        <v>65</v>
      </c>
      <c r="S133" s="285"/>
      <c r="T133" s="287" t="str">
        <f t="shared" si="50"/>
        <v>NE</v>
      </c>
      <c r="U133" s="299"/>
      <c r="V133" s="299"/>
      <c r="W133" s="299">
        <v>0</v>
      </c>
      <c r="X133" s="300"/>
      <c r="Y133" s="301">
        <f t="shared" si="51"/>
        <v>0</v>
      </c>
      <c r="AA133" s="290">
        <f t="shared" si="52"/>
        <v>65</v>
      </c>
      <c r="AB133" s="290">
        <f t="shared" si="53"/>
        <v>121</v>
      </c>
      <c r="AC133" s="302">
        <f t="shared" si="54"/>
        <v>0</v>
      </c>
      <c r="AD133" s="302">
        <f t="shared" si="55"/>
        <v>0</v>
      </c>
      <c r="AE133" s="302">
        <f t="shared" si="56"/>
        <v>0</v>
      </c>
      <c r="AF133" s="302">
        <f t="shared" si="57"/>
        <v>97.5</v>
      </c>
      <c r="AG133" s="302">
        <f t="shared" si="58"/>
        <v>97.5</v>
      </c>
      <c r="AH133" s="303">
        <f t="shared" si="59"/>
        <v>100</v>
      </c>
      <c r="AI133" s="303">
        <f t="shared" si="60"/>
        <v>100</v>
      </c>
      <c r="AJ133" s="303">
        <f t="shared" si="61"/>
        <v>100</v>
      </c>
      <c r="AK133" s="303">
        <f t="shared" si="62"/>
        <v>11</v>
      </c>
      <c r="AL133" s="303">
        <f t="shared" si="63"/>
        <v>10</v>
      </c>
    </row>
    <row r="134" spans="1:38" s="257" customFormat="1" ht="14.25" customHeight="1">
      <c r="A134" s="293">
        <v>27</v>
      </c>
      <c r="B134" s="324" t="s">
        <v>851</v>
      </c>
      <c r="C134" s="325" t="s">
        <v>692</v>
      </c>
      <c r="D134" s="326"/>
      <c r="E134" s="296" t="s">
        <v>240</v>
      </c>
      <c r="F134" s="306" t="s">
        <v>852</v>
      </c>
      <c r="G134" s="297">
        <v>14</v>
      </c>
      <c r="H134" s="310">
        <v>96.5</v>
      </c>
      <c r="I134" s="297">
        <v>21</v>
      </c>
      <c r="J134" s="310">
        <v>96</v>
      </c>
      <c r="K134" s="297">
        <v>0</v>
      </c>
      <c r="L134" s="310">
        <v>0</v>
      </c>
      <c r="M134" s="297">
        <v>0</v>
      </c>
      <c r="N134" s="310">
        <v>0</v>
      </c>
      <c r="O134" s="297">
        <v>0</v>
      </c>
      <c r="P134" s="310">
        <v>0</v>
      </c>
      <c r="Q134" s="286">
        <f t="shared" si="48"/>
        <v>64.16666666666667</v>
      </c>
      <c r="R134" s="288">
        <f t="shared" si="49"/>
        <v>64.16666666666667</v>
      </c>
      <c r="S134" s="285"/>
      <c r="T134" s="287" t="str">
        <f t="shared" si="50"/>
        <v>NE</v>
      </c>
      <c r="U134" s="299"/>
      <c r="V134" s="299"/>
      <c r="W134" s="299">
        <v>0</v>
      </c>
      <c r="X134" s="300"/>
      <c r="Y134" s="301">
        <f t="shared" si="51"/>
        <v>0</v>
      </c>
      <c r="AA134" s="290">
        <f t="shared" si="52"/>
        <v>64.16666666666667</v>
      </c>
      <c r="AB134" s="290">
        <f t="shared" si="53"/>
        <v>135</v>
      </c>
      <c r="AC134" s="302">
        <f t="shared" si="54"/>
        <v>96.5</v>
      </c>
      <c r="AD134" s="302">
        <f t="shared" si="55"/>
        <v>96</v>
      </c>
      <c r="AE134" s="302">
        <f t="shared" si="56"/>
        <v>0</v>
      </c>
      <c r="AF134" s="302">
        <f t="shared" si="57"/>
        <v>0</v>
      </c>
      <c r="AG134" s="302">
        <f t="shared" si="58"/>
        <v>0</v>
      </c>
      <c r="AH134" s="303">
        <f t="shared" si="59"/>
        <v>14</v>
      </c>
      <c r="AI134" s="303">
        <f t="shared" si="60"/>
        <v>21</v>
      </c>
      <c r="AJ134" s="303">
        <f t="shared" si="61"/>
        <v>100</v>
      </c>
      <c r="AK134" s="303">
        <f t="shared" si="62"/>
        <v>100</v>
      </c>
      <c r="AL134" s="303">
        <f t="shared" si="63"/>
        <v>100</v>
      </c>
    </row>
    <row r="135" spans="1:38" s="257" customFormat="1" ht="14.25" customHeight="1">
      <c r="A135" s="293">
        <v>28</v>
      </c>
      <c r="B135" s="296" t="s">
        <v>853</v>
      </c>
      <c r="C135" s="296" t="s">
        <v>700</v>
      </c>
      <c r="D135" s="304" t="s">
        <v>854</v>
      </c>
      <c r="E135" s="296" t="s">
        <v>300</v>
      </c>
      <c r="F135" s="344" t="s">
        <v>812</v>
      </c>
      <c r="G135" s="297">
        <v>20</v>
      </c>
      <c r="H135" s="310">
        <v>91.5</v>
      </c>
      <c r="I135" s="297">
        <v>16</v>
      </c>
      <c r="J135" s="310">
        <v>97.5</v>
      </c>
      <c r="K135" s="297">
        <v>0</v>
      </c>
      <c r="L135" s="310">
        <v>0</v>
      </c>
      <c r="M135" s="297">
        <v>0</v>
      </c>
      <c r="N135" s="310">
        <v>0</v>
      </c>
      <c r="O135" s="297">
        <v>0</v>
      </c>
      <c r="P135" s="310">
        <v>0</v>
      </c>
      <c r="Q135" s="286">
        <f t="shared" si="48"/>
        <v>63</v>
      </c>
      <c r="R135" s="288">
        <f t="shared" si="49"/>
        <v>63</v>
      </c>
      <c r="S135" s="285"/>
      <c r="T135" s="287" t="str">
        <f t="shared" si="50"/>
        <v>NE</v>
      </c>
      <c r="U135" s="299"/>
      <c r="V135" s="299"/>
      <c r="W135" s="299">
        <v>0</v>
      </c>
      <c r="X135" s="300"/>
      <c r="Y135" s="301">
        <f t="shared" si="51"/>
        <v>0</v>
      </c>
      <c r="AA135" s="290">
        <f t="shared" si="52"/>
        <v>63</v>
      </c>
      <c r="AB135" s="290">
        <f t="shared" si="53"/>
        <v>136</v>
      </c>
      <c r="AC135" s="302">
        <f t="shared" si="54"/>
        <v>91.5</v>
      </c>
      <c r="AD135" s="302">
        <f t="shared" si="55"/>
        <v>97.5</v>
      </c>
      <c r="AE135" s="302">
        <f t="shared" si="56"/>
        <v>0</v>
      </c>
      <c r="AF135" s="302">
        <f t="shared" si="57"/>
        <v>0</v>
      </c>
      <c r="AG135" s="302">
        <f t="shared" si="58"/>
        <v>0</v>
      </c>
      <c r="AH135" s="303">
        <f t="shared" si="59"/>
        <v>20</v>
      </c>
      <c r="AI135" s="303">
        <f t="shared" si="60"/>
        <v>16</v>
      </c>
      <c r="AJ135" s="303">
        <f t="shared" si="61"/>
        <v>100</v>
      </c>
      <c r="AK135" s="303">
        <f t="shared" si="62"/>
        <v>100</v>
      </c>
      <c r="AL135" s="303">
        <f t="shared" si="63"/>
        <v>100</v>
      </c>
    </row>
    <row r="136" spans="1:38" s="257" customFormat="1" ht="14.25" customHeight="1">
      <c r="A136" s="293">
        <v>29</v>
      </c>
      <c r="B136" s="352" t="s">
        <v>772</v>
      </c>
      <c r="C136" s="352" t="s">
        <v>652</v>
      </c>
      <c r="D136" s="353" t="s">
        <v>855</v>
      </c>
      <c r="E136" s="307" t="s">
        <v>128</v>
      </c>
      <c r="F136" s="354" t="s">
        <v>303</v>
      </c>
      <c r="G136" s="297">
        <v>0</v>
      </c>
      <c r="H136" s="310">
        <v>0</v>
      </c>
      <c r="I136" s="297">
        <v>0</v>
      </c>
      <c r="J136" s="310">
        <v>0</v>
      </c>
      <c r="K136" s="297">
        <v>8</v>
      </c>
      <c r="L136" s="310">
        <v>98.5</v>
      </c>
      <c r="M136" s="297">
        <v>20</v>
      </c>
      <c r="N136" s="310">
        <v>90</v>
      </c>
      <c r="O136" s="297">
        <v>0</v>
      </c>
      <c r="P136" s="310">
        <v>0</v>
      </c>
      <c r="Q136" s="286">
        <f t="shared" si="48"/>
        <v>62.833333333333336</v>
      </c>
      <c r="R136" s="288">
        <f t="shared" si="49"/>
        <v>62.833333333333336</v>
      </c>
      <c r="S136" s="285"/>
      <c r="T136" s="287" t="str">
        <f t="shared" si="50"/>
        <v>NE</v>
      </c>
      <c r="U136" s="299"/>
      <c r="V136" s="299"/>
      <c r="W136" s="299">
        <v>0</v>
      </c>
      <c r="X136" s="300"/>
      <c r="Y136" s="301">
        <f t="shared" si="51"/>
        <v>0</v>
      </c>
      <c r="AA136" s="290">
        <f t="shared" si="52"/>
        <v>62.833333333333336</v>
      </c>
      <c r="AB136" s="290">
        <f t="shared" si="53"/>
        <v>128</v>
      </c>
      <c r="AC136" s="302">
        <f t="shared" si="54"/>
        <v>0</v>
      </c>
      <c r="AD136" s="302">
        <f t="shared" si="55"/>
        <v>0</v>
      </c>
      <c r="AE136" s="302">
        <f t="shared" si="56"/>
        <v>98.5</v>
      </c>
      <c r="AF136" s="302">
        <f t="shared" si="57"/>
        <v>90</v>
      </c>
      <c r="AG136" s="302">
        <f t="shared" si="58"/>
        <v>0</v>
      </c>
      <c r="AH136" s="303">
        <f t="shared" si="59"/>
        <v>100</v>
      </c>
      <c r="AI136" s="303">
        <f t="shared" si="60"/>
        <v>100</v>
      </c>
      <c r="AJ136" s="303">
        <f t="shared" si="61"/>
        <v>8</v>
      </c>
      <c r="AK136" s="303">
        <f t="shared" si="62"/>
        <v>20</v>
      </c>
      <c r="AL136" s="303">
        <f t="shared" si="63"/>
        <v>100</v>
      </c>
    </row>
    <row r="137" spans="1:38" s="257" customFormat="1" ht="14.25" customHeight="1">
      <c r="A137" s="293">
        <v>30</v>
      </c>
      <c r="B137" s="325" t="s">
        <v>856</v>
      </c>
      <c r="C137" s="325" t="s">
        <v>652</v>
      </c>
      <c r="D137" s="326" t="s">
        <v>857</v>
      </c>
      <c r="E137" s="306" t="s">
        <v>228</v>
      </c>
      <c r="F137" s="306" t="s">
        <v>337</v>
      </c>
      <c r="G137" s="297">
        <v>23</v>
      </c>
      <c r="H137" s="355">
        <v>88.5</v>
      </c>
      <c r="I137" s="297">
        <v>25</v>
      </c>
      <c r="J137" s="310">
        <v>89</v>
      </c>
      <c r="K137" s="297">
        <v>0</v>
      </c>
      <c r="L137" s="310">
        <v>0</v>
      </c>
      <c r="M137" s="297">
        <v>0</v>
      </c>
      <c r="N137" s="310">
        <v>0</v>
      </c>
      <c r="O137" s="297">
        <v>0</v>
      </c>
      <c r="P137" s="310">
        <v>0</v>
      </c>
      <c r="Q137" s="286">
        <f t="shared" si="48"/>
        <v>59.166666666666664</v>
      </c>
      <c r="R137" s="288">
        <f t="shared" si="49"/>
        <v>59.166666666666664</v>
      </c>
      <c r="T137" s="287" t="str">
        <f t="shared" si="50"/>
        <v>NE</v>
      </c>
      <c r="U137" s="299"/>
      <c r="V137" s="299"/>
      <c r="W137" s="299">
        <v>0</v>
      </c>
      <c r="X137" s="300"/>
      <c r="Y137" s="301">
        <f t="shared" si="51"/>
        <v>0</v>
      </c>
      <c r="AA137" s="290">
        <f t="shared" si="52"/>
        <v>59.166666666666664</v>
      </c>
      <c r="AB137" s="290">
        <f t="shared" si="53"/>
        <v>148</v>
      </c>
      <c r="AC137" s="302">
        <f t="shared" si="54"/>
        <v>88.5</v>
      </c>
      <c r="AD137" s="302">
        <f t="shared" si="55"/>
        <v>89</v>
      </c>
      <c r="AE137" s="302">
        <f t="shared" si="56"/>
        <v>0</v>
      </c>
      <c r="AF137" s="302">
        <f t="shared" si="57"/>
        <v>0</v>
      </c>
      <c r="AG137" s="302">
        <f t="shared" si="58"/>
        <v>0</v>
      </c>
      <c r="AH137" s="303">
        <f t="shared" si="59"/>
        <v>23</v>
      </c>
      <c r="AI137" s="303">
        <f t="shared" si="60"/>
        <v>25</v>
      </c>
      <c r="AJ137" s="303">
        <f t="shared" si="61"/>
        <v>100</v>
      </c>
      <c r="AK137" s="303">
        <f t="shared" si="62"/>
        <v>100</v>
      </c>
      <c r="AL137" s="303">
        <f t="shared" si="63"/>
        <v>100</v>
      </c>
    </row>
    <row r="138" spans="1:38" s="257" customFormat="1" ht="14.25" customHeight="1">
      <c r="A138" s="293">
        <v>31</v>
      </c>
      <c r="B138" s="325" t="s">
        <v>858</v>
      </c>
      <c r="C138" s="325" t="s">
        <v>214</v>
      </c>
      <c r="D138" s="326" t="s">
        <v>859</v>
      </c>
      <c r="E138" s="296" t="s">
        <v>300</v>
      </c>
      <c r="F138" s="306" t="s">
        <v>860</v>
      </c>
      <c r="G138" s="297">
        <v>24</v>
      </c>
      <c r="H138" s="355">
        <v>88.5</v>
      </c>
      <c r="I138" s="297">
        <v>27</v>
      </c>
      <c r="J138" s="310">
        <v>87</v>
      </c>
      <c r="K138" s="297">
        <v>0</v>
      </c>
      <c r="L138" s="310">
        <v>0</v>
      </c>
      <c r="M138" s="297">
        <v>0</v>
      </c>
      <c r="N138" s="310">
        <v>0</v>
      </c>
      <c r="O138" s="297">
        <v>0</v>
      </c>
      <c r="P138" s="310">
        <v>0</v>
      </c>
      <c r="Q138" s="286">
        <f t="shared" si="48"/>
        <v>58.5</v>
      </c>
      <c r="R138" s="288">
        <f t="shared" si="49"/>
        <v>58.5</v>
      </c>
      <c r="T138" s="287" t="str">
        <f t="shared" si="50"/>
        <v>NE</v>
      </c>
      <c r="U138" s="299"/>
      <c r="V138" s="299"/>
      <c r="W138" s="299">
        <v>0</v>
      </c>
      <c r="X138" s="300"/>
      <c r="Y138" s="301">
        <f t="shared" si="51"/>
        <v>0</v>
      </c>
      <c r="AA138" s="290">
        <f t="shared" si="52"/>
        <v>58.5</v>
      </c>
      <c r="AB138" s="290">
        <f t="shared" si="53"/>
        <v>151</v>
      </c>
      <c r="AC138" s="302">
        <f t="shared" si="54"/>
        <v>88.5</v>
      </c>
      <c r="AD138" s="302">
        <f t="shared" si="55"/>
        <v>87</v>
      </c>
      <c r="AE138" s="302">
        <f t="shared" si="56"/>
        <v>0</v>
      </c>
      <c r="AF138" s="302">
        <f t="shared" si="57"/>
        <v>0</v>
      </c>
      <c r="AG138" s="302">
        <f t="shared" si="58"/>
        <v>0</v>
      </c>
      <c r="AH138" s="303">
        <f t="shared" si="59"/>
        <v>24</v>
      </c>
      <c r="AI138" s="303">
        <f t="shared" si="60"/>
        <v>27</v>
      </c>
      <c r="AJ138" s="303">
        <f t="shared" si="61"/>
        <v>100</v>
      </c>
      <c r="AK138" s="303">
        <f t="shared" si="62"/>
        <v>100</v>
      </c>
      <c r="AL138" s="303">
        <f t="shared" si="63"/>
        <v>100</v>
      </c>
    </row>
    <row r="139" spans="1:38" s="257" customFormat="1" ht="14.25" customHeight="1">
      <c r="A139" s="293">
        <v>32</v>
      </c>
      <c r="B139" s="325" t="s">
        <v>861</v>
      </c>
      <c r="C139" s="325" t="s">
        <v>652</v>
      </c>
      <c r="D139" s="326" t="s">
        <v>862</v>
      </c>
      <c r="E139" s="307" t="s">
        <v>118</v>
      </c>
      <c r="F139" s="356" t="s">
        <v>863</v>
      </c>
      <c r="G139" s="297">
        <v>0</v>
      </c>
      <c r="H139" s="310">
        <v>0</v>
      </c>
      <c r="I139" s="297">
        <v>0</v>
      </c>
      <c r="J139" s="310">
        <v>0</v>
      </c>
      <c r="K139" s="297">
        <v>21</v>
      </c>
      <c r="L139" s="310">
        <v>83</v>
      </c>
      <c r="M139" s="297">
        <v>23</v>
      </c>
      <c r="N139" s="310">
        <v>83</v>
      </c>
      <c r="O139" s="297">
        <v>0</v>
      </c>
      <c r="P139" s="310">
        <v>0</v>
      </c>
      <c r="Q139" s="286">
        <f t="shared" si="48"/>
        <v>55.333333333333336</v>
      </c>
      <c r="R139" s="288">
        <f t="shared" si="49"/>
        <v>55.333333333333336</v>
      </c>
      <c r="S139" s="285"/>
      <c r="T139" s="287" t="str">
        <f t="shared" si="50"/>
        <v>NE</v>
      </c>
      <c r="U139" s="299"/>
      <c r="V139" s="299"/>
      <c r="W139" s="299">
        <v>0</v>
      </c>
      <c r="X139" s="300"/>
      <c r="Y139" s="301">
        <f t="shared" si="51"/>
        <v>0</v>
      </c>
      <c r="AA139" s="290">
        <f t="shared" si="52"/>
        <v>55.333333333333336</v>
      </c>
      <c r="AB139" s="290">
        <f t="shared" si="53"/>
        <v>144</v>
      </c>
      <c r="AC139" s="302">
        <f t="shared" si="54"/>
        <v>0</v>
      </c>
      <c r="AD139" s="302">
        <f t="shared" si="55"/>
        <v>0</v>
      </c>
      <c r="AE139" s="302">
        <f t="shared" si="56"/>
        <v>83</v>
      </c>
      <c r="AF139" s="302">
        <f t="shared" si="57"/>
        <v>83</v>
      </c>
      <c r="AG139" s="302">
        <f t="shared" si="58"/>
        <v>0</v>
      </c>
      <c r="AH139" s="303">
        <f t="shared" si="59"/>
        <v>100</v>
      </c>
      <c r="AI139" s="303">
        <f t="shared" si="60"/>
        <v>100</v>
      </c>
      <c r="AJ139" s="303">
        <f t="shared" si="61"/>
        <v>21</v>
      </c>
      <c r="AK139" s="303">
        <f t="shared" si="62"/>
        <v>23</v>
      </c>
      <c r="AL139" s="303">
        <f t="shared" si="63"/>
        <v>100</v>
      </c>
    </row>
    <row r="140" spans="1:38" s="257" customFormat="1" ht="14.25" customHeight="1">
      <c r="A140" s="293">
        <v>33</v>
      </c>
      <c r="B140" s="325" t="s">
        <v>864</v>
      </c>
      <c r="C140" s="325" t="s">
        <v>652</v>
      </c>
      <c r="D140" s="326" t="s">
        <v>865</v>
      </c>
      <c r="E140" s="307" t="s">
        <v>118</v>
      </c>
      <c r="F140" s="356" t="s">
        <v>866</v>
      </c>
      <c r="G140" s="297">
        <v>0</v>
      </c>
      <c r="H140" s="310">
        <v>0</v>
      </c>
      <c r="I140" s="297">
        <v>0</v>
      </c>
      <c r="J140" s="310">
        <v>0</v>
      </c>
      <c r="K140" s="297">
        <v>23</v>
      </c>
      <c r="L140" s="310">
        <v>74</v>
      </c>
      <c r="M140" s="297">
        <v>20</v>
      </c>
      <c r="N140" s="310">
        <v>89</v>
      </c>
      <c r="O140" s="297">
        <v>0</v>
      </c>
      <c r="P140" s="310">
        <v>0</v>
      </c>
      <c r="Q140" s="286">
        <f t="shared" si="48"/>
        <v>54.333333333333336</v>
      </c>
      <c r="R140" s="288">
        <f t="shared" si="49"/>
        <v>54.333333333333336</v>
      </c>
      <c r="S140" s="285"/>
      <c r="T140" s="287" t="str">
        <f t="shared" si="50"/>
        <v>NE</v>
      </c>
      <c r="U140" s="299"/>
      <c r="V140" s="299"/>
      <c r="W140" s="299">
        <v>0</v>
      </c>
      <c r="X140" s="300"/>
      <c r="Y140" s="301">
        <f t="shared" si="51"/>
        <v>0</v>
      </c>
      <c r="AA140" s="290">
        <f t="shared" si="52"/>
        <v>54.333333333333336</v>
      </c>
      <c r="AB140" s="290">
        <f t="shared" si="53"/>
        <v>143</v>
      </c>
      <c r="AC140" s="302">
        <f t="shared" si="54"/>
        <v>0</v>
      </c>
      <c r="AD140" s="302">
        <f t="shared" si="55"/>
        <v>0</v>
      </c>
      <c r="AE140" s="302">
        <f t="shared" si="56"/>
        <v>74</v>
      </c>
      <c r="AF140" s="302">
        <f t="shared" si="57"/>
        <v>89</v>
      </c>
      <c r="AG140" s="302">
        <f t="shared" si="58"/>
        <v>0</v>
      </c>
      <c r="AH140" s="303">
        <f t="shared" si="59"/>
        <v>100</v>
      </c>
      <c r="AI140" s="303">
        <f t="shared" si="60"/>
        <v>100</v>
      </c>
      <c r="AJ140" s="303">
        <f t="shared" si="61"/>
        <v>23</v>
      </c>
      <c r="AK140" s="303">
        <f t="shared" si="62"/>
        <v>20</v>
      </c>
      <c r="AL140" s="303">
        <f t="shared" si="63"/>
        <v>100</v>
      </c>
    </row>
    <row r="141" spans="1:38" s="257" customFormat="1" ht="14.25" customHeight="1">
      <c r="A141" s="293">
        <v>34</v>
      </c>
      <c r="B141" s="296" t="s">
        <v>867</v>
      </c>
      <c r="C141" s="296" t="s">
        <v>640</v>
      </c>
      <c r="D141" s="304" t="s">
        <v>339</v>
      </c>
      <c r="E141" s="307" t="s">
        <v>118</v>
      </c>
      <c r="F141" s="344" t="s">
        <v>340</v>
      </c>
      <c r="G141" s="297">
        <v>0</v>
      </c>
      <c r="H141" s="310">
        <v>0</v>
      </c>
      <c r="I141" s="297">
        <v>0</v>
      </c>
      <c r="J141" s="310">
        <v>0</v>
      </c>
      <c r="K141" s="297">
        <v>0</v>
      </c>
      <c r="L141" s="310">
        <v>0</v>
      </c>
      <c r="M141" s="297">
        <v>0</v>
      </c>
      <c r="N141" s="310">
        <v>0</v>
      </c>
      <c r="O141" s="297">
        <v>6</v>
      </c>
      <c r="P141" s="310">
        <v>100</v>
      </c>
      <c r="Q141" s="286">
        <f t="shared" si="48"/>
        <v>33.333333333333336</v>
      </c>
      <c r="R141" s="284">
        <f t="shared" si="49"/>
        <v>33.333333333333336</v>
      </c>
      <c r="S141" s="267"/>
      <c r="T141" s="286" t="str">
        <f t="shared" si="50"/>
        <v>NE</v>
      </c>
      <c r="U141" s="299"/>
      <c r="V141" s="299"/>
      <c r="W141" s="299">
        <v>0</v>
      </c>
      <c r="X141" s="300"/>
      <c r="Y141" s="301">
        <f t="shared" si="51"/>
        <v>0</v>
      </c>
      <c r="Z141" s="272"/>
      <c r="AA141" s="290">
        <f t="shared" si="52"/>
        <v>33.333333333333336</v>
      </c>
      <c r="AB141" s="290">
        <f t="shared" si="53"/>
        <v>206</v>
      </c>
      <c r="AC141" s="302">
        <f t="shared" si="54"/>
        <v>0</v>
      </c>
      <c r="AD141" s="302">
        <f t="shared" si="55"/>
        <v>0</v>
      </c>
      <c r="AE141" s="302">
        <f t="shared" si="56"/>
        <v>0</v>
      </c>
      <c r="AF141" s="302">
        <f t="shared" si="57"/>
        <v>0</v>
      </c>
      <c r="AG141" s="302">
        <f t="shared" si="58"/>
        <v>100</v>
      </c>
      <c r="AH141" s="303">
        <f t="shared" si="59"/>
        <v>100</v>
      </c>
      <c r="AI141" s="303">
        <f t="shared" si="60"/>
        <v>100</v>
      </c>
      <c r="AJ141" s="303">
        <f t="shared" si="61"/>
        <v>100</v>
      </c>
      <c r="AK141" s="303">
        <f t="shared" si="62"/>
        <v>100</v>
      </c>
      <c r="AL141" s="303">
        <f t="shared" si="63"/>
        <v>6</v>
      </c>
    </row>
    <row r="142" spans="1:38" s="257" customFormat="1" ht="14.25" customHeight="1">
      <c r="A142" s="293">
        <v>35</v>
      </c>
      <c r="B142" s="324" t="s">
        <v>868</v>
      </c>
      <c r="C142" s="325" t="s">
        <v>683</v>
      </c>
      <c r="D142" s="326" t="s">
        <v>869</v>
      </c>
      <c r="E142" s="306" t="s">
        <v>813</v>
      </c>
      <c r="F142" s="306" t="s">
        <v>49</v>
      </c>
      <c r="G142" s="297">
        <v>0</v>
      </c>
      <c r="H142" s="310">
        <v>0</v>
      </c>
      <c r="I142" s="297">
        <v>0</v>
      </c>
      <c r="J142" s="310">
        <v>0</v>
      </c>
      <c r="K142" s="297">
        <v>12</v>
      </c>
      <c r="L142" s="310">
        <v>94</v>
      </c>
      <c r="M142" s="297">
        <v>0</v>
      </c>
      <c r="N142" s="310">
        <v>0</v>
      </c>
      <c r="O142" s="297">
        <v>0</v>
      </c>
      <c r="P142" s="310">
        <v>0</v>
      </c>
      <c r="Q142" s="286">
        <f t="shared" si="48"/>
        <v>31.333333333333332</v>
      </c>
      <c r="R142" s="288">
        <f t="shared" si="49"/>
        <v>31.333333333333332</v>
      </c>
      <c r="S142" s="285"/>
      <c r="T142" s="287" t="str">
        <f t="shared" si="50"/>
        <v>NE</v>
      </c>
      <c r="U142" s="299"/>
      <c r="V142" s="299"/>
      <c r="W142" s="299">
        <v>0</v>
      </c>
      <c r="X142" s="300"/>
      <c r="Y142" s="301">
        <f t="shared" si="51"/>
        <v>0</v>
      </c>
      <c r="AA142" s="290">
        <f t="shared" si="52"/>
        <v>31.333333333333332</v>
      </c>
      <c r="AB142" s="290">
        <f t="shared" si="53"/>
        <v>212</v>
      </c>
      <c r="AC142" s="302">
        <f t="shared" si="54"/>
        <v>0</v>
      </c>
      <c r="AD142" s="302">
        <f t="shared" si="55"/>
        <v>0</v>
      </c>
      <c r="AE142" s="302">
        <f t="shared" si="56"/>
        <v>94</v>
      </c>
      <c r="AF142" s="302">
        <f t="shared" si="57"/>
        <v>0</v>
      </c>
      <c r="AG142" s="302">
        <f t="shared" si="58"/>
        <v>0</v>
      </c>
      <c r="AH142" s="303">
        <f t="shared" si="59"/>
        <v>100</v>
      </c>
      <c r="AI142" s="303">
        <f t="shared" si="60"/>
        <v>100</v>
      </c>
      <c r="AJ142" s="303">
        <f t="shared" si="61"/>
        <v>12</v>
      </c>
      <c r="AK142" s="303">
        <f t="shared" si="62"/>
        <v>100</v>
      </c>
      <c r="AL142" s="303">
        <f t="shared" si="63"/>
        <v>100</v>
      </c>
    </row>
    <row r="143" spans="1:38" s="257" customFormat="1" ht="14.25" customHeight="1">
      <c r="A143" s="293">
        <v>36</v>
      </c>
      <c r="B143" s="325" t="s">
        <v>870</v>
      </c>
      <c r="C143" s="325" t="s">
        <v>696</v>
      </c>
      <c r="D143" s="326" t="s">
        <v>871</v>
      </c>
      <c r="E143" s="307" t="s">
        <v>118</v>
      </c>
      <c r="F143" s="356" t="s">
        <v>872</v>
      </c>
      <c r="G143" s="297">
        <v>0</v>
      </c>
      <c r="H143" s="310">
        <v>0</v>
      </c>
      <c r="I143" s="297">
        <v>0</v>
      </c>
      <c r="J143" s="310">
        <v>0</v>
      </c>
      <c r="K143" s="297">
        <v>0</v>
      </c>
      <c r="L143" s="310">
        <v>0</v>
      </c>
      <c r="M143" s="297">
        <v>17</v>
      </c>
      <c r="N143" s="310">
        <v>93.5</v>
      </c>
      <c r="O143" s="297">
        <v>0</v>
      </c>
      <c r="P143" s="310">
        <v>0</v>
      </c>
      <c r="Q143" s="286">
        <f t="shared" si="48"/>
        <v>31.166666666666668</v>
      </c>
      <c r="R143" s="288">
        <f t="shared" si="49"/>
        <v>31.166666666666668</v>
      </c>
      <c r="S143" s="285"/>
      <c r="T143" s="287" t="str">
        <f t="shared" si="50"/>
        <v>NE</v>
      </c>
      <c r="U143" s="299"/>
      <c r="V143" s="299"/>
      <c r="W143" s="299">
        <v>0</v>
      </c>
      <c r="X143" s="300"/>
      <c r="Y143" s="301">
        <f t="shared" si="51"/>
        <v>0</v>
      </c>
      <c r="AA143" s="290">
        <f t="shared" si="52"/>
        <v>31.166666666666668</v>
      </c>
      <c r="AB143" s="290">
        <f t="shared" si="53"/>
        <v>217</v>
      </c>
      <c r="AC143" s="302">
        <f t="shared" si="54"/>
        <v>0</v>
      </c>
      <c r="AD143" s="302">
        <f t="shared" si="55"/>
        <v>0</v>
      </c>
      <c r="AE143" s="302">
        <f t="shared" si="56"/>
        <v>0</v>
      </c>
      <c r="AF143" s="302">
        <f t="shared" si="57"/>
        <v>93.5</v>
      </c>
      <c r="AG143" s="302">
        <f t="shared" si="58"/>
        <v>0</v>
      </c>
      <c r="AH143" s="303">
        <f t="shared" si="59"/>
        <v>100</v>
      </c>
      <c r="AI143" s="303">
        <f t="shared" si="60"/>
        <v>100</v>
      </c>
      <c r="AJ143" s="303">
        <f t="shared" si="61"/>
        <v>100</v>
      </c>
      <c r="AK143" s="303">
        <f t="shared" si="62"/>
        <v>17</v>
      </c>
      <c r="AL143" s="303">
        <f t="shared" si="63"/>
        <v>100</v>
      </c>
    </row>
    <row r="144" spans="1:38" s="257" customFormat="1" ht="14.25" customHeight="1">
      <c r="A144" s="293">
        <v>37</v>
      </c>
      <c r="B144" s="294" t="s">
        <v>789</v>
      </c>
      <c r="C144" s="294" t="s">
        <v>732</v>
      </c>
      <c r="D144" s="326" t="s">
        <v>328</v>
      </c>
      <c r="E144" s="341" t="s">
        <v>661</v>
      </c>
      <c r="F144" s="339" t="s">
        <v>330</v>
      </c>
      <c r="G144" s="297">
        <v>0</v>
      </c>
      <c r="H144" s="310">
        <v>0</v>
      </c>
      <c r="I144" s="297">
        <v>0</v>
      </c>
      <c r="J144" s="310">
        <v>0</v>
      </c>
      <c r="K144" s="297">
        <v>0</v>
      </c>
      <c r="L144" s="310">
        <v>0</v>
      </c>
      <c r="M144" s="297">
        <v>0</v>
      </c>
      <c r="N144" s="310">
        <v>0</v>
      </c>
      <c r="O144" s="297">
        <v>24</v>
      </c>
      <c r="P144" s="310">
        <v>89</v>
      </c>
      <c r="Q144" s="286">
        <f t="shared" si="48"/>
        <v>29.666666666666668</v>
      </c>
      <c r="R144" s="288">
        <f t="shared" si="49"/>
        <v>29.666666666666668</v>
      </c>
      <c r="S144" s="285"/>
      <c r="T144" s="287" t="str">
        <f t="shared" si="50"/>
        <v>NE</v>
      </c>
      <c r="U144" s="299"/>
      <c r="V144" s="299"/>
      <c r="W144" s="299">
        <v>0</v>
      </c>
      <c r="X144" s="300"/>
      <c r="Y144" s="301">
        <f t="shared" si="51"/>
        <v>0</v>
      </c>
      <c r="AA144" s="290">
        <f t="shared" si="52"/>
        <v>29.666666666666668</v>
      </c>
      <c r="AB144" s="290">
        <f t="shared" si="53"/>
        <v>224</v>
      </c>
      <c r="AC144" s="302">
        <f t="shared" si="54"/>
        <v>0</v>
      </c>
      <c r="AD144" s="302">
        <f t="shared" si="55"/>
        <v>0</v>
      </c>
      <c r="AE144" s="302">
        <f t="shared" si="56"/>
        <v>0</v>
      </c>
      <c r="AF144" s="302">
        <f t="shared" si="57"/>
        <v>0</v>
      </c>
      <c r="AG144" s="302">
        <f t="shared" si="58"/>
        <v>89</v>
      </c>
      <c r="AH144" s="303">
        <f t="shared" si="59"/>
        <v>100</v>
      </c>
      <c r="AI144" s="303">
        <f t="shared" si="60"/>
        <v>100</v>
      </c>
      <c r="AJ144" s="303">
        <f t="shared" si="61"/>
        <v>100</v>
      </c>
      <c r="AK144" s="303">
        <f t="shared" si="62"/>
        <v>100</v>
      </c>
      <c r="AL144" s="303">
        <f t="shared" si="63"/>
        <v>24</v>
      </c>
    </row>
    <row r="145" spans="1:38" s="257" customFormat="1" ht="14.25" customHeight="1">
      <c r="A145" s="293">
        <v>38</v>
      </c>
      <c r="B145" s="325" t="s">
        <v>873</v>
      </c>
      <c r="C145" s="325" t="s">
        <v>811</v>
      </c>
      <c r="D145" s="326" t="s">
        <v>874</v>
      </c>
      <c r="E145" s="306" t="s">
        <v>813</v>
      </c>
      <c r="F145" s="356" t="s">
        <v>299</v>
      </c>
      <c r="G145" s="297">
        <v>0</v>
      </c>
      <c r="H145" s="310">
        <v>0</v>
      </c>
      <c r="I145" s="297">
        <v>0</v>
      </c>
      <c r="J145" s="310">
        <v>0</v>
      </c>
      <c r="K145" s="297">
        <v>20</v>
      </c>
      <c r="L145" s="310">
        <v>86.5</v>
      </c>
      <c r="M145" s="297">
        <v>0</v>
      </c>
      <c r="N145" s="310">
        <v>0</v>
      </c>
      <c r="O145" s="297">
        <v>0</v>
      </c>
      <c r="P145" s="310">
        <v>0</v>
      </c>
      <c r="Q145" s="286">
        <f t="shared" si="48"/>
        <v>28.833333333333332</v>
      </c>
      <c r="R145" s="288">
        <f t="shared" si="49"/>
        <v>28.833333333333332</v>
      </c>
      <c r="S145" s="285"/>
      <c r="T145" s="287" t="str">
        <f t="shared" si="50"/>
        <v>NE</v>
      </c>
      <c r="U145" s="299"/>
      <c r="V145" s="299"/>
      <c r="W145" s="299">
        <v>0</v>
      </c>
      <c r="X145" s="300"/>
      <c r="Y145" s="301">
        <f t="shared" si="51"/>
        <v>0</v>
      </c>
      <c r="AA145" s="290">
        <f t="shared" si="52"/>
        <v>28.833333333333332</v>
      </c>
      <c r="AB145" s="290">
        <f t="shared" si="53"/>
        <v>220</v>
      </c>
      <c r="AC145" s="302">
        <f t="shared" si="54"/>
        <v>0</v>
      </c>
      <c r="AD145" s="302">
        <f t="shared" si="55"/>
        <v>0</v>
      </c>
      <c r="AE145" s="302">
        <f t="shared" si="56"/>
        <v>86.5</v>
      </c>
      <c r="AF145" s="302">
        <f t="shared" si="57"/>
        <v>0</v>
      </c>
      <c r="AG145" s="302">
        <f t="shared" si="58"/>
        <v>0</v>
      </c>
      <c r="AH145" s="303">
        <f t="shared" si="59"/>
        <v>100</v>
      </c>
      <c r="AI145" s="303">
        <f t="shared" si="60"/>
        <v>100</v>
      </c>
      <c r="AJ145" s="303">
        <f t="shared" si="61"/>
        <v>20</v>
      </c>
      <c r="AK145" s="303">
        <f t="shared" si="62"/>
        <v>100</v>
      </c>
      <c r="AL145" s="303">
        <f t="shared" si="63"/>
        <v>100</v>
      </c>
    </row>
    <row r="146" spans="1:38" s="257" customFormat="1" ht="14.25" customHeight="1">
      <c r="A146" s="293">
        <v>39</v>
      </c>
      <c r="B146" s="296" t="s">
        <v>799</v>
      </c>
      <c r="C146" s="296" t="s">
        <v>875</v>
      </c>
      <c r="D146" s="304" t="s">
        <v>876</v>
      </c>
      <c r="E146" s="296" t="s">
        <v>702</v>
      </c>
      <c r="F146" s="344" t="s">
        <v>817</v>
      </c>
      <c r="G146" s="297">
        <v>0</v>
      </c>
      <c r="H146" s="310">
        <v>0</v>
      </c>
      <c r="I146" s="297">
        <v>28</v>
      </c>
      <c r="J146" s="310">
        <v>86.5</v>
      </c>
      <c r="K146" s="297">
        <v>0</v>
      </c>
      <c r="L146" s="310">
        <v>0</v>
      </c>
      <c r="M146" s="297">
        <v>0</v>
      </c>
      <c r="N146" s="310">
        <v>0</v>
      </c>
      <c r="O146" s="297">
        <v>0</v>
      </c>
      <c r="P146" s="310">
        <v>0</v>
      </c>
      <c r="Q146" s="286">
        <f t="shared" si="48"/>
        <v>28.833333333333332</v>
      </c>
      <c r="R146" s="288">
        <f t="shared" si="49"/>
        <v>55.916666666666664</v>
      </c>
      <c r="S146" s="285"/>
      <c r="T146" s="287" t="str">
        <f t="shared" si="50"/>
        <v>ANO</v>
      </c>
      <c r="U146" s="299"/>
      <c r="V146" s="299">
        <v>83</v>
      </c>
      <c r="W146" s="299"/>
      <c r="X146" s="300"/>
      <c r="Y146" s="301">
        <f t="shared" si="51"/>
        <v>83</v>
      </c>
      <c r="AA146" s="290">
        <f t="shared" si="52"/>
        <v>28.833333333333332</v>
      </c>
      <c r="AB146" s="290">
        <f t="shared" si="53"/>
        <v>228</v>
      </c>
      <c r="AC146" s="302">
        <f t="shared" si="54"/>
        <v>0</v>
      </c>
      <c r="AD146" s="302">
        <f t="shared" si="55"/>
        <v>86.5</v>
      </c>
      <c r="AE146" s="302">
        <f t="shared" si="56"/>
        <v>0</v>
      </c>
      <c r="AF146" s="302">
        <f t="shared" si="57"/>
        <v>0</v>
      </c>
      <c r="AG146" s="302">
        <f t="shared" si="58"/>
        <v>0</v>
      </c>
      <c r="AH146" s="303">
        <f t="shared" si="59"/>
        <v>100</v>
      </c>
      <c r="AI146" s="303">
        <f t="shared" si="60"/>
        <v>28</v>
      </c>
      <c r="AJ146" s="303">
        <f t="shared" si="61"/>
        <v>100</v>
      </c>
      <c r="AK146" s="303">
        <f t="shared" si="62"/>
        <v>100</v>
      </c>
      <c r="AL146" s="303">
        <f t="shared" si="63"/>
        <v>100</v>
      </c>
    </row>
    <row r="147" spans="1:38" s="257" customFormat="1" ht="14.25" customHeight="1">
      <c r="A147" s="293">
        <v>40</v>
      </c>
      <c r="B147" s="296" t="s">
        <v>787</v>
      </c>
      <c r="C147" s="296" t="s">
        <v>734</v>
      </c>
      <c r="D147" s="304" t="s">
        <v>451</v>
      </c>
      <c r="E147" s="307" t="s">
        <v>118</v>
      </c>
      <c r="F147" s="344" t="s">
        <v>342</v>
      </c>
      <c r="G147" s="297">
        <v>0</v>
      </c>
      <c r="H147" s="310">
        <v>0</v>
      </c>
      <c r="I147" s="297">
        <v>0</v>
      </c>
      <c r="J147" s="310">
        <v>0</v>
      </c>
      <c r="K147" s="297">
        <v>0</v>
      </c>
      <c r="L147" s="310">
        <v>0</v>
      </c>
      <c r="M147" s="297">
        <v>0</v>
      </c>
      <c r="N147" s="310">
        <v>0</v>
      </c>
      <c r="O147" s="297">
        <v>28</v>
      </c>
      <c r="P147" s="310">
        <v>86</v>
      </c>
      <c r="Q147" s="286">
        <f t="shared" si="48"/>
        <v>28.666666666666668</v>
      </c>
      <c r="R147" s="284">
        <f t="shared" si="49"/>
        <v>28.666666666666668</v>
      </c>
      <c r="S147" s="267"/>
      <c r="T147" s="286" t="str">
        <f t="shared" si="50"/>
        <v>NE</v>
      </c>
      <c r="U147" s="299"/>
      <c r="V147" s="299"/>
      <c r="W147" s="299">
        <v>0</v>
      </c>
      <c r="X147" s="300"/>
      <c r="Y147" s="301">
        <f t="shared" si="51"/>
        <v>0</v>
      </c>
      <c r="Z147" s="272"/>
      <c r="AA147" s="290">
        <f t="shared" si="52"/>
        <v>28.666666666666668</v>
      </c>
      <c r="AB147" s="290">
        <f t="shared" si="53"/>
        <v>228</v>
      </c>
      <c r="AC147" s="302">
        <f t="shared" si="54"/>
        <v>0</v>
      </c>
      <c r="AD147" s="302">
        <f t="shared" si="55"/>
        <v>0</v>
      </c>
      <c r="AE147" s="302">
        <f t="shared" si="56"/>
        <v>0</v>
      </c>
      <c r="AF147" s="302">
        <f t="shared" si="57"/>
        <v>0</v>
      </c>
      <c r="AG147" s="302">
        <f t="shared" si="58"/>
        <v>86</v>
      </c>
      <c r="AH147" s="303">
        <f t="shared" si="59"/>
        <v>100</v>
      </c>
      <c r="AI147" s="303">
        <f t="shared" si="60"/>
        <v>100</v>
      </c>
      <c r="AJ147" s="303">
        <f t="shared" si="61"/>
        <v>100</v>
      </c>
      <c r="AK147" s="303">
        <f t="shared" si="62"/>
        <v>100</v>
      </c>
      <c r="AL147" s="303">
        <f t="shared" si="63"/>
        <v>28</v>
      </c>
    </row>
    <row r="148" spans="1:38" s="257" customFormat="1" ht="14.25" customHeight="1">
      <c r="A148" s="293">
        <v>41</v>
      </c>
      <c r="B148" s="325" t="s">
        <v>877</v>
      </c>
      <c r="C148" s="325" t="s">
        <v>658</v>
      </c>
      <c r="D148" s="326" t="s">
        <v>878</v>
      </c>
      <c r="E148" s="306" t="s">
        <v>813</v>
      </c>
      <c r="F148" s="356" t="s">
        <v>322</v>
      </c>
      <c r="G148" s="297">
        <v>0</v>
      </c>
      <c r="H148" s="310">
        <v>0</v>
      </c>
      <c r="I148" s="297">
        <v>0</v>
      </c>
      <c r="J148" s="310">
        <v>0</v>
      </c>
      <c r="K148" s="297">
        <v>21</v>
      </c>
      <c r="L148" s="310">
        <v>85</v>
      </c>
      <c r="M148" s="297">
        <v>0</v>
      </c>
      <c r="N148" s="310">
        <v>0</v>
      </c>
      <c r="O148" s="297">
        <v>0</v>
      </c>
      <c r="P148" s="310">
        <v>0</v>
      </c>
      <c r="Q148" s="286">
        <f t="shared" si="48"/>
        <v>28.333333333333332</v>
      </c>
      <c r="R148" s="288">
        <f t="shared" si="49"/>
        <v>28.333333333333332</v>
      </c>
      <c r="S148" s="285"/>
      <c r="T148" s="287" t="str">
        <f t="shared" si="50"/>
        <v>NE</v>
      </c>
      <c r="U148" s="299"/>
      <c r="V148" s="299"/>
      <c r="W148" s="299">
        <v>0</v>
      </c>
      <c r="X148" s="300"/>
      <c r="Y148" s="301">
        <f t="shared" si="51"/>
        <v>0</v>
      </c>
      <c r="AA148" s="290">
        <f t="shared" si="52"/>
        <v>28.333333333333332</v>
      </c>
      <c r="AB148" s="290">
        <f t="shared" si="53"/>
        <v>221</v>
      </c>
      <c r="AC148" s="302">
        <f t="shared" si="54"/>
        <v>0</v>
      </c>
      <c r="AD148" s="302">
        <f t="shared" si="55"/>
        <v>0</v>
      </c>
      <c r="AE148" s="302">
        <f t="shared" si="56"/>
        <v>85</v>
      </c>
      <c r="AF148" s="302">
        <f t="shared" si="57"/>
        <v>0</v>
      </c>
      <c r="AG148" s="302">
        <f t="shared" si="58"/>
        <v>0</v>
      </c>
      <c r="AH148" s="303">
        <f t="shared" si="59"/>
        <v>100</v>
      </c>
      <c r="AI148" s="303">
        <f t="shared" si="60"/>
        <v>100</v>
      </c>
      <c r="AJ148" s="303">
        <f t="shared" si="61"/>
        <v>21</v>
      </c>
      <c r="AK148" s="303">
        <f t="shared" si="62"/>
        <v>100</v>
      </c>
      <c r="AL148" s="303">
        <f t="shared" si="63"/>
        <v>100</v>
      </c>
    </row>
    <row r="149" spans="1:38" s="257" customFormat="1" ht="14.25" customHeight="1">
      <c r="A149" s="293">
        <v>42</v>
      </c>
      <c r="B149" s="325" t="s">
        <v>879</v>
      </c>
      <c r="C149" s="325" t="s">
        <v>880</v>
      </c>
      <c r="D149" s="326" t="s">
        <v>881</v>
      </c>
      <c r="E149" s="307" t="s">
        <v>118</v>
      </c>
      <c r="F149" s="356" t="s">
        <v>330</v>
      </c>
      <c r="G149" s="297">
        <v>0</v>
      </c>
      <c r="H149" s="310">
        <v>0</v>
      </c>
      <c r="I149" s="297">
        <v>0</v>
      </c>
      <c r="J149" s="310">
        <v>0</v>
      </c>
      <c r="K149" s="297">
        <v>0</v>
      </c>
      <c r="L149" s="310">
        <v>0</v>
      </c>
      <c r="M149" s="297">
        <v>22</v>
      </c>
      <c r="N149" s="310">
        <v>84.5</v>
      </c>
      <c r="O149" s="297">
        <v>0</v>
      </c>
      <c r="P149" s="310">
        <v>0</v>
      </c>
      <c r="Q149" s="286">
        <f t="shared" si="48"/>
        <v>28.166666666666668</v>
      </c>
      <c r="R149" s="288">
        <f t="shared" si="49"/>
        <v>28.166666666666668</v>
      </c>
      <c r="S149" s="285"/>
      <c r="T149" s="287" t="str">
        <f t="shared" si="50"/>
        <v>NE</v>
      </c>
      <c r="U149" s="299"/>
      <c r="V149" s="299"/>
      <c r="W149" s="299">
        <v>0</v>
      </c>
      <c r="X149" s="300"/>
      <c r="Y149" s="301">
        <f t="shared" si="51"/>
        <v>0</v>
      </c>
      <c r="AA149" s="290">
        <f t="shared" si="52"/>
        <v>28.166666666666668</v>
      </c>
      <c r="AB149" s="290">
        <f t="shared" si="53"/>
        <v>222</v>
      </c>
      <c r="AC149" s="302">
        <f t="shared" si="54"/>
        <v>0</v>
      </c>
      <c r="AD149" s="302">
        <f t="shared" si="55"/>
        <v>0</v>
      </c>
      <c r="AE149" s="302">
        <f t="shared" si="56"/>
        <v>0</v>
      </c>
      <c r="AF149" s="302">
        <f t="shared" si="57"/>
        <v>84.5</v>
      </c>
      <c r="AG149" s="302">
        <f t="shared" si="58"/>
        <v>0</v>
      </c>
      <c r="AH149" s="303">
        <f t="shared" si="59"/>
        <v>100</v>
      </c>
      <c r="AI149" s="303">
        <f t="shared" si="60"/>
        <v>100</v>
      </c>
      <c r="AJ149" s="303">
        <f t="shared" si="61"/>
        <v>100</v>
      </c>
      <c r="AK149" s="303">
        <f t="shared" si="62"/>
        <v>22</v>
      </c>
      <c r="AL149" s="303">
        <f t="shared" si="63"/>
        <v>100</v>
      </c>
    </row>
    <row r="150" spans="1:38" s="257" customFormat="1" ht="14.25" customHeight="1">
      <c r="A150" s="293">
        <v>43</v>
      </c>
      <c r="B150" s="325" t="s">
        <v>882</v>
      </c>
      <c r="C150" s="325" t="s">
        <v>214</v>
      </c>
      <c r="D150" s="326" t="s">
        <v>883</v>
      </c>
      <c r="E150" s="325" t="s">
        <v>240</v>
      </c>
      <c r="F150" s="356" t="s">
        <v>351</v>
      </c>
      <c r="G150" s="343">
        <v>0</v>
      </c>
      <c r="H150" s="357">
        <v>0</v>
      </c>
      <c r="I150" s="343">
        <v>29</v>
      </c>
      <c r="J150" s="357">
        <v>82</v>
      </c>
      <c r="K150" s="297">
        <v>0</v>
      </c>
      <c r="L150" s="310">
        <v>0</v>
      </c>
      <c r="M150" s="297">
        <v>0</v>
      </c>
      <c r="N150" s="310">
        <v>0</v>
      </c>
      <c r="O150" s="297">
        <v>0</v>
      </c>
      <c r="P150" s="310">
        <v>0</v>
      </c>
      <c r="Q150" s="286">
        <f t="shared" si="48"/>
        <v>27.333333333333332</v>
      </c>
      <c r="R150" s="288">
        <f t="shared" si="49"/>
        <v>27.333333333333332</v>
      </c>
      <c r="T150" s="287" t="str">
        <f t="shared" si="50"/>
        <v>NE</v>
      </c>
      <c r="U150" s="299"/>
      <c r="V150" s="299"/>
      <c r="W150" s="299">
        <v>0</v>
      </c>
      <c r="X150" s="300"/>
      <c r="Y150" s="301">
        <f t="shared" si="51"/>
        <v>0</v>
      </c>
      <c r="AA150" s="290">
        <f t="shared" si="52"/>
        <v>27.333333333333332</v>
      </c>
      <c r="AB150" s="290">
        <f t="shared" si="53"/>
        <v>229</v>
      </c>
      <c r="AC150" s="302">
        <f t="shared" si="54"/>
        <v>0</v>
      </c>
      <c r="AD150" s="302">
        <f t="shared" si="55"/>
        <v>82</v>
      </c>
      <c r="AE150" s="302">
        <f t="shared" si="56"/>
        <v>0</v>
      </c>
      <c r="AF150" s="302">
        <f t="shared" si="57"/>
        <v>0</v>
      </c>
      <c r="AG150" s="302">
        <f t="shared" si="58"/>
        <v>0</v>
      </c>
      <c r="AH150" s="303">
        <f t="shared" si="59"/>
        <v>100</v>
      </c>
      <c r="AI150" s="303">
        <f t="shared" si="60"/>
        <v>29</v>
      </c>
      <c r="AJ150" s="303">
        <f t="shared" si="61"/>
        <v>100</v>
      </c>
      <c r="AK150" s="303">
        <f t="shared" si="62"/>
        <v>100</v>
      </c>
      <c r="AL150" s="303">
        <f t="shared" si="63"/>
        <v>100</v>
      </c>
    </row>
    <row r="151" spans="1:38" s="257" customFormat="1" ht="14.25" customHeight="1">
      <c r="A151" s="293">
        <v>44</v>
      </c>
      <c r="B151" s="324" t="s">
        <v>884</v>
      </c>
      <c r="C151" s="325" t="s">
        <v>214</v>
      </c>
      <c r="D151" s="326" t="s">
        <v>885</v>
      </c>
      <c r="E151" s="306" t="s">
        <v>813</v>
      </c>
      <c r="F151" s="306" t="s">
        <v>284</v>
      </c>
      <c r="G151" s="297">
        <v>0</v>
      </c>
      <c r="H151" s="310">
        <v>0</v>
      </c>
      <c r="I151" s="297">
        <v>0</v>
      </c>
      <c r="J151" s="310">
        <v>0</v>
      </c>
      <c r="K151" s="297">
        <v>0</v>
      </c>
      <c r="L151" s="310">
        <v>0</v>
      </c>
      <c r="M151" s="297">
        <v>25</v>
      </c>
      <c r="N151" s="310">
        <v>69</v>
      </c>
      <c r="O151" s="297">
        <v>0</v>
      </c>
      <c r="P151" s="310">
        <v>0</v>
      </c>
      <c r="Q151" s="286">
        <f t="shared" si="48"/>
        <v>23</v>
      </c>
      <c r="R151" s="288">
        <f t="shared" si="49"/>
        <v>23</v>
      </c>
      <c r="T151" s="287" t="str">
        <f t="shared" si="50"/>
        <v>NE</v>
      </c>
      <c r="U151" s="299"/>
      <c r="V151" s="299"/>
      <c r="W151" s="299">
        <v>0</v>
      </c>
      <c r="X151" s="300"/>
      <c r="Y151" s="301">
        <f t="shared" si="51"/>
        <v>0</v>
      </c>
      <c r="AA151" s="290">
        <f t="shared" si="52"/>
        <v>23</v>
      </c>
      <c r="AB151" s="290">
        <f t="shared" si="53"/>
        <v>225</v>
      </c>
      <c r="AC151" s="302">
        <f t="shared" si="54"/>
        <v>0</v>
      </c>
      <c r="AD151" s="302">
        <f t="shared" si="55"/>
        <v>0</v>
      </c>
      <c r="AE151" s="302">
        <f t="shared" si="56"/>
        <v>0</v>
      </c>
      <c r="AF151" s="302">
        <f t="shared" si="57"/>
        <v>69</v>
      </c>
      <c r="AG151" s="302">
        <f t="shared" si="58"/>
        <v>0</v>
      </c>
      <c r="AH151" s="303">
        <f t="shared" si="59"/>
        <v>100</v>
      </c>
      <c r="AI151" s="303">
        <f t="shared" si="60"/>
        <v>100</v>
      </c>
      <c r="AJ151" s="303">
        <f t="shared" si="61"/>
        <v>100</v>
      </c>
      <c r="AK151" s="303">
        <f t="shared" si="62"/>
        <v>25</v>
      </c>
      <c r="AL151" s="303">
        <f t="shared" si="63"/>
        <v>100</v>
      </c>
    </row>
    <row r="153" spans="1:38" s="257" customFormat="1" ht="23.25">
      <c r="A153" s="315"/>
      <c r="B153" s="316" t="s">
        <v>888</v>
      </c>
      <c r="C153" s="317"/>
      <c r="D153" s="315"/>
      <c r="E153" s="317"/>
      <c r="F153" s="270" t="s">
        <v>533</v>
      </c>
      <c r="G153" s="315"/>
      <c r="H153" s="315"/>
      <c r="I153" s="315"/>
      <c r="J153" s="318"/>
      <c r="K153" s="315"/>
      <c r="L153" s="318"/>
      <c r="M153" s="315"/>
      <c r="N153" s="318"/>
      <c r="O153" s="315"/>
      <c r="P153" s="318"/>
      <c r="Q153" s="318"/>
      <c r="T153" s="425" t="s">
        <v>534</v>
      </c>
      <c r="U153" s="425"/>
      <c r="V153" s="425"/>
      <c r="W153" s="425"/>
      <c r="X153" s="425"/>
      <c r="Y153" s="425"/>
      <c r="AA153" s="429" t="s">
        <v>535</v>
      </c>
      <c r="AB153" s="430"/>
      <c r="AC153" s="429" t="s">
        <v>536</v>
      </c>
      <c r="AD153" s="431"/>
      <c r="AE153" s="431"/>
      <c r="AF153" s="431"/>
      <c r="AG153" s="430"/>
      <c r="AH153" s="425" t="s">
        <v>537</v>
      </c>
      <c r="AI153" s="425"/>
      <c r="AJ153" s="425"/>
      <c r="AK153" s="425"/>
      <c r="AL153" s="425"/>
    </row>
    <row r="154" spans="1:38" s="276" customFormat="1" ht="33.75" customHeight="1">
      <c r="A154" s="274" t="s">
        <v>30</v>
      </c>
      <c r="B154" s="274" t="s">
        <v>538</v>
      </c>
      <c r="C154" s="274" t="s">
        <v>539</v>
      </c>
      <c r="D154" s="274" t="s">
        <v>9</v>
      </c>
      <c r="E154" s="274" t="s">
        <v>32</v>
      </c>
      <c r="F154" s="274" t="s">
        <v>540</v>
      </c>
      <c r="G154" s="427" t="s">
        <v>541</v>
      </c>
      <c r="H154" s="428"/>
      <c r="I154" s="427" t="s">
        <v>542</v>
      </c>
      <c r="J154" s="428"/>
      <c r="K154" s="427" t="s">
        <v>543</v>
      </c>
      <c r="L154" s="428"/>
      <c r="M154" s="427" t="s">
        <v>544</v>
      </c>
      <c r="N154" s="428"/>
      <c r="O154" s="427" t="s">
        <v>545</v>
      </c>
      <c r="P154" s="428"/>
      <c r="Q154" s="275" t="s">
        <v>515</v>
      </c>
      <c r="R154" s="275" t="s">
        <v>546</v>
      </c>
      <c r="T154" s="275" t="s">
        <v>547</v>
      </c>
      <c r="U154" s="275" t="s">
        <v>548</v>
      </c>
      <c r="V154" s="275" t="s">
        <v>549</v>
      </c>
      <c r="W154" s="275" t="s">
        <v>550</v>
      </c>
      <c r="X154" s="275" t="s">
        <v>551</v>
      </c>
      <c r="Y154" s="275" t="s">
        <v>552</v>
      </c>
      <c r="AA154" s="274" t="s">
        <v>553</v>
      </c>
      <c r="AB154" s="274" t="s">
        <v>554</v>
      </c>
      <c r="AC154" s="274" t="s">
        <v>555</v>
      </c>
      <c r="AD154" s="274" t="s">
        <v>556</v>
      </c>
      <c r="AE154" s="274" t="s">
        <v>557</v>
      </c>
      <c r="AF154" s="274" t="s">
        <v>558</v>
      </c>
      <c r="AG154" s="274" t="s">
        <v>559</v>
      </c>
      <c r="AH154" s="274" t="s">
        <v>555</v>
      </c>
      <c r="AI154" s="274" t="s">
        <v>556</v>
      </c>
      <c r="AJ154" s="274" t="s">
        <v>557</v>
      </c>
      <c r="AK154" s="274" t="s">
        <v>558</v>
      </c>
      <c r="AL154" s="274" t="s">
        <v>559</v>
      </c>
    </row>
    <row r="155" spans="1:38" s="289" customFormat="1" ht="14.25" customHeight="1">
      <c r="A155" s="273">
        <v>1</v>
      </c>
      <c r="B155" s="280" t="s">
        <v>889</v>
      </c>
      <c r="C155" s="280" t="s">
        <v>214</v>
      </c>
      <c r="D155" s="348" t="s">
        <v>293</v>
      </c>
      <c r="E155" s="280" t="s">
        <v>149</v>
      </c>
      <c r="F155" s="280" t="s">
        <v>407</v>
      </c>
      <c r="G155" s="281">
        <v>4</v>
      </c>
      <c r="H155" s="320">
        <v>187.33</v>
      </c>
      <c r="I155" s="281">
        <v>4</v>
      </c>
      <c r="J155" s="320">
        <v>187.33</v>
      </c>
      <c r="K155" s="281">
        <v>3</v>
      </c>
      <c r="L155" s="320">
        <v>187.33</v>
      </c>
      <c r="M155" s="281">
        <v>3</v>
      </c>
      <c r="N155" s="320">
        <v>181.33</v>
      </c>
      <c r="O155" s="281">
        <v>2</v>
      </c>
      <c r="P155" s="320">
        <v>187.33</v>
      </c>
      <c r="Q155" s="286">
        <f>AA155</f>
        <v>187.33</v>
      </c>
      <c r="R155" s="284">
        <f>IF(T155="ANO",AVERAGE(Q155,U155,V155,W155,X155),Q155)</f>
        <v>187.33</v>
      </c>
      <c r="S155" s="285"/>
      <c r="T155" s="286" t="str">
        <f>IF(AVERAGE(U155:X155)&gt;Q155,"ANO","NE")</f>
        <v>NE</v>
      </c>
      <c r="U155" s="287"/>
      <c r="V155" s="287"/>
      <c r="W155" s="287"/>
      <c r="X155" s="288">
        <v>187.33</v>
      </c>
      <c r="Y155" s="286">
        <f>AVERAGE(U155:X155)</f>
        <v>187.33</v>
      </c>
      <c r="AA155" s="290">
        <f>(SMALL(AC155:AG155,5)+SMALL(AC155:AG155,4)+SMALL(AC155:AG155,3))/3</f>
        <v>187.33</v>
      </c>
      <c r="AB155" s="290">
        <f>SMALL(AH155:AL155,1)+SMALL(AH155:AL155,2)+SMALL(AH155:AL155,3)</f>
        <v>8</v>
      </c>
      <c r="AC155" s="290">
        <f>H155</f>
        <v>187.33</v>
      </c>
      <c r="AD155" s="290">
        <f>J155</f>
        <v>187.33</v>
      </c>
      <c r="AE155" s="290">
        <f>L155</f>
        <v>187.33</v>
      </c>
      <c r="AF155" s="290">
        <f>N155</f>
        <v>181.33</v>
      </c>
      <c r="AG155" s="290">
        <f>P155</f>
        <v>187.33</v>
      </c>
      <c r="AH155" s="291">
        <f>IF(G155=0,100,G155)</f>
        <v>4</v>
      </c>
      <c r="AI155" s="291">
        <f>IF(I155=0,100,I155)</f>
        <v>4</v>
      </c>
      <c r="AJ155" s="291">
        <f>IF(K155=0,100,K155)</f>
        <v>3</v>
      </c>
      <c r="AK155" s="291">
        <f>IF(M155=0,100,M155)</f>
        <v>3</v>
      </c>
      <c r="AL155" s="291">
        <f>IF(O155=0,100,O155)</f>
        <v>2</v>
      </c>
    </row>
    <row r="156" spans="1:38" s="289" customFormat="1" ht="14.25" customHeight="1">
      <c r="A156" s="277">
        <v>2</v>
      </c>
      <c r="B156" s="280" t="s">
        <v>816</v>
      </c>
      <c r="C156" s="280" t="s">
        <v>849</v>
      </c>
      <c r="D156" s="330" t="s">
        <v>332</v>
      </c>
      <c r="E156" s="280" t="s">
        <v>118</v>
      </c>
      <c r="F156" s="280" t="s">
        <v>814</v>
      </c>
      <c r="G156" s="281">
        <v>0</v>
      </c>
      <c r="H156" s="320">
        <v>0</v>
      </c>
      <c r="I156" s="281">
        <v>0</v>
      </c>
      <c r="J156" s="320">
        <v>0</v>
      </c>
      <c r="K156" s="281">
        <v>0</v>
      </c>
      <c r="L156" s="320">
        <v>0</v>
      </c>
      <c r="M156" s="281">
        <v>8</v>
      </c>
      <c r="N156" s="320">
        <v>125.5</v>
      </c>
      <c r="O156" s="281">
        <v>1</v>
      </c>
      <c r="P156" s="320">
        <v>192</v>
      </c>
      <c r="Q156" s="286">
        <f>AA156</f>
        <v>105.83333333333333</v>
      </c>
      <c r="R156" s="284">
        <f>IF(T156="ANO",AVERAGE(Q156,U156,V156,W156,X156),Q156)</f>
        <v>143.58166666666668</v>
      </c>
      <c r="S156" s="285"/>
      <c r="T156" s="286" t="str">
        <f>IF(AVERAGE(U156:X156)&gt;Q156,"ANO","NE")</f>
        <v>ANO</v>
      </c>
      <c r="U156" s="287">
        <v>181.33</v>
      </c>
      <c r="V156" s="287"/>
      <c r="W156" s="287"/>
      <c r="X156" s="288"/>
      <c r="Y156" s="286">
        <f>AVERAGE(U156:X156)</f>
        <v>181.33</v>
      </c>
      <c r="AA156" s="290">
        <f>(SMALL(AC156:AG156,5)+SMALL(AC156:AG156,4)+SMALL(AC156:AG156,3))/3</f>
        <v>105.83333333333333</v>
      </c>
      <c r="AB156" s="290">
        <f>SMALL(AH156:AL156,1)+SMALL(AH156:AL156,2)+SMALL(AH156:AL156,3)</f>
        <v>109</v>
      </c>
      <c r="AC156" s="290">
        <f>H156</f>
        <v>0</v>
      </c>
      <c r="AD156" s="290">
        <f>J156</f>
        <v>0</v>
      </c>
      <c r="AE156" s="290">
        <f>L156</f>
        <v>0</v>
      </c>
      <c r="AF156" s="290">
        <f>N156</f>
        <v>125.5</v>
      </c>
      <c r="AG156" s="290">
        <f>P156</f>
        <v>192</v>
      </c>
      <c r="AH156" s="291">
        <f>IF(G156=0,100,G156)</f>
        <v>100</v>
      </c>
      <c r="AI156" s="291">
        <f>IF(I156=0,100,I156)</f>
        <v>100</v>
      </c>
      <c r="AJ156" s="291">
        <f>IF(K156=0,100,K156)</f>
        <v>100</v>
      </c>
      <c r="AK156" s="291">
        <f>IF(M156=0,100,M156)</f>
        <v>8</v>
      </c>
      <c r="AL156" s="291">
        <f>IF(O156=0,100,O156)</f>
        <v>1</v>
      </c>
    </row>
    <row r="157" spans="1:38" s="289" customFormat="1" ht="14.25" customHeight="1">
      <c r="A157" s="277">
        <v>3</v>
      </c>
      <c r="B157" s="280" t="s">
        <v>890</v>
      </c>
      <c r="C157" s="280" t="s">
        <v>891</v>
      </c>
      <c r="D157" s="330" t="s">
        <v>892</v>
      </c>
      <c r="E157" s="319" t="s">
        <v>128</v>
      </c>
      <c r="F157" s="338" t="s">
        <v>299</v>
      </c>
      <c r="G157" s="281">
        <v>0</v>
      </c>
      <c r="H157" s="320">
        <v>0</v>
      </c>
      <c r="I157" s="281">
        <v>0</v>
      </c>
      <c r="J157" s="320">
        <v>0</v>
      </c>
      <c r="K157" s="281">
        <v>0</v>
      </c>
      <c r="L157" s="320">
        <v>0</v>
      </c>
      <c r="M157" s="281">
        <v>0</v>
      </c>
      <c r="N157" s="320">
        <v>0</v>
      </c>
      <c r="O157" s="281">
        <v>3</v>
      </c>
      <c r="P157" s="320">
        <v>96.5</v>
      </c>
      <c r="Q157" s="286">
        <f>AA157</f>
        <v>32.166666666666664</v>
      </c>
      <c r="R157" s="288">
        <f>IF(T157="ANO",AVERAGE(Q157,U157,V157,W157,X157),Q157)</f>
        <v>108.08333333333333</v>
      </c>
      <c r="S157" s="285"/>
      <c r="T157" s="287" t="str">
        <f>IF(AVERAGE(U157:X157)&gt;Q157,"ANO","NE")</f>
        <v>ANO</v>
      </c>
      <c r="U157" s="287">
        <v>184</v>
      </c>
      <c r="V157" s="287"/>
      <c r="W157" s="287"/>
      <c r="X157" s="288"/>
      <c r="Y157" s="286">
        <f>AVERAGE(U157:X157)</f>
        <v>184</v>
      </c>
      <c r="AA157" s="290">
        <f>(SMALL(AC157:AG157,5)+SMALL(AC157:AG157,4)+SMALL(AC157:AG157,3))/3</f>
        <v>32.166666666666664</v>
      </c>
      <c r="AB157" s="290">
        <f>SMALL(AH157:AL157,1)+SMALL(AH157:AL157,2)+SMALL(AH157:AL157,3)</f>
        <v>203</v>
      </c>
      <c r="AC157" s="290">
        <f>H157</f>
        <v>0</v>
      </c>
      <c r="AD157" s="290">
        <f>J157</f>
        <v>0</v>
      </c>
      <c r="AE157" s="290">
        <f>L157</f>
        <v>0</v>
      </c>
      <c r="AF157" s="290">
        <f>N157</f>
        <v>0</v>
      </c>
      <c r="AG157" s="290">
        <f>P157</f>
        <v>96.5</v>
      </c>
      <c r="AH157" s="291">
        <f>IF(G157=0,100,G157)</f>
        <v>100</v>
      </c>
      <c r="AI157" s="291">
        <f>IF(I157=0,100,I157)</f>
        <v>100</v>
      </c>
      <c r="AJ157" s="291">
        <f>IF(K157=0,100,K157)</f>
        <v>100</v>
      </c>
      <c r="AK157" s="291">
        <f>IF(M157=0,100,M157)</f>
        <v>100</v>
      </c>
      <c r="AL157" s="291">
        <f>IF(O157=0,100,O157)</f>
        <v>3</v>
      </c>
    </row>
    <row r="159" spans="1:38" s="257" customFormat="1" ht="23.25">
      <c r="A159" s="315"/>
      <c r="B159" s="316" t="s">
        <v>894</v>
      </c>
      <c r="C159" s="317"/>
      <c r="D159" s="315"/>
      <c r="E159" s="317"/>
      <c r="F159" s="270" t="s">
        <v>533</v>
      </c>
      <c r="G159" s="315"/>
      <c r="H159" s="315"/>
      <c r="I159" s="315"/>
      <c r="J159" s="318"/>
      <c r="K159" s="315"/>
      <c r="L159" s="318"/>
      <c r="M159" s="315"/>
      <c r="N159" s="318"/>
      <c r="O159" s="315"/>
      <c r="P159" s="318"/>
      <c r="Q159" s="318"/>
      <c r="T159" s="425" t="s">
        <v>534</v>
      </c>
      <c r="U159" s="425"/>
      <c r="V159" s="425"/>
      <c r="W159" s="425"/>
      <c r="X159" s="425"/>
      <c r="Y159" s="425"/>
      <c r="AA159" s="429" t="s">
        <v>535</v>
      </c>
      <c r="AB159" s="430"/>
      <c r="AC159" s="429" t="s">
        <v>536</v>
      </c>
      <c r="AD159" s="431"/>
      <c r="AE159" s="431"/>
      <c r="AF159" s="431"/>
      <c r="AG159" s="430"/>
      <c r="AH159" s="425" t="s">
        <v>537</v>
      </c>
      <c r="AI159" s="425"/>
      <c r="AJ159" s="425"/>
      <c r="AK159" s="425"/>
      <c r="AL159" s="425"/>
    </row>
    <row r="160" spans="1:38" s="276" customFormat="1" ht="33.75" customHeight="1">
      <c r="A160" s="274" t="s">
        <v>30</v>
      </c>
      <c r="B160" s="274" t="s">
        <v>538</v>
      </c>
      <c r="C160" s="274" t="s">
        <v>539</v>
      </c>
      <c r="D160" s="274" t="s">
        <v>9</v>
      </c>
      <c r="E160" s="274" t="s">
        <v>32</v>
      </c>
      <c r="F160" s="274" t="s">
        <v>540</v>
      </c>
      <c r="G160" s="427" t="s">
        <v>541</v>
      </c>
      <c r="H160" s="428"/>
      <c r="I160" s="427" t="s">
        <v>542</v>
      </c>
      <c r="J160" s="428"/>
      <c r="K160" s="427" t="s">
        <v>543</v>
      </c>
      <c r="L160" s="428"/>
      <c r="M160" s="427" t="s">
        <v>544</v>
      </c>
      <c r="N160" s="428"/>
      <c r="O160" s="427" t="s">
        <v>545</v>
      </c>
      <c r="P160" s="428"/>
      <c r="Q160" s="275" t="s">
        <v>515</v>
      </c>
      <c r="R160" s="275" t="s">
        <v>546</v>
      </c>
      <c r="T160" s="275" t="s">
        <v>547</v>
      </c>
      <c r="U160" s="275" t="s">
        <v>548</v>
      </c>
      <c r="V160" s="275" t="s">
        <v>549</v>
      </c>
      <c r="W160" s="275" t="s">
        <v>550</v>
      </c>
      <c r="X160" s="275" t="s">
        <v>551</v>
      </c>
      <c r="Y160" s="275" t="s">
        <v>552</v>
      </c>
      <c r="AA160" s="274" t="s">
        <v>553</v>
      </c>
      <c r="AB160" s="274" t="s">
        <v>554</v>
      </c>
      <c r="AC160" s="274" t="s">
        <v>555</v>
      </c>
      <c r="AD160" s="274" t="s">
        <v>556</v>
      </c>
      <c r="AE160" s="274" t="s">
        <v>557</v>
      </c>
      <c r="AF160" s="274" t="s">
        <v>558</v>
      </c>
      <c r="AG160" s="274" t="s">
        <v>559</v>
      </c>
      <c r="AH160" s="274" t="s">
        <v>555</v>
      </c>
      <c r="AI160" s="274" t="s">
        <v>556</v>
      </c>
      <c r="AJ160" s="274" t="s">
        <v>557</v>
      </c>
      <c r="AK160" s="274" t="s">
        <v>558</v>
      </c>
      <c r="AL160" s="274" t="s">
        <v>559</v>
      </c>
    </row>
    <row r="161" spans="1:38" s="289" customFormat="1" ht="14.25" customHeight="1">
      <c r="A161" s="273">
        <v>1</v>
      </c>
      <c r="B161" s="278" t="s">
        <v>733</v>
      </c>
      <c r="C161" s="278" t="s">
        <v>734</v>
      </c>
      <c r="D161" s="279" t="s">
        <v>735</v>
      </c>
      <c r="E161" s="280" t="s">
        <v>613</v>
      </c>
      <c r="F161" s="332" t="s">
        <v>412</v>
      </c>
      <c r="G161" s="281">
        <v>2</v>
      </c>
      <c r="H161" s="320">
        <v>189.83</v>
      </c>
      <c r="I161" s="281">
        <v>1</v>
      </c>
      <c r="J161" s="320">
        <v>196.33</v>
      </c>
      <c r="K161" s="281">
        <v>1</v>
      </c>
      <c r="L161" s="320">
        <v>193.83</v>
      </c>
      <c r="M161" s="281">
        <v>6</v>
      </c>
      <c r="N161" s="320">
        <v>142.33</v>
      </c>
      <c r="O161" s="281">
        <v>1</v>
      </c>
      <c r="P161" s="320">
        <v>191.83</v>
      </c>
      <c r="Q161" s="286">
        <f aca="true" t="shared" si="64" ref="Q161:Q167">AA161</f>
        <v>193.99666666666667</v>
      </c>
      <c r="R161" s="284">
        <f aca="true" t="shared" si="65" ref="R161:R167">IF(T161="ANO",AVERAGE(Q161,U161,V161,W161,X161),Q161)</f>
        <v>193.99666666666667</v>
      </c>
      <c r="S161" s="285"/>
      <c r="T161" s="286" t="str">
        <f aca="true" t="shared" si="66" ref="T161:T167">IF(AVERAGE(U161:X161)&gt;Q161,"ANO","NE")</f>
        <v>NE</v>
      </c>
      <c r="U161" s="287">
        <v>178.5</v>
      </c>
      <c r="V161" s="287"/>
      <c r="W161" s="287"/>
      <c r="X161" s="288"/>
      <c r="Y161" s="286">
        <f aca="true" t="shared" si="67" ref="Y161:Y167">AVERAGE(U161:X161)</f>
        <v>178.5</v>
      </c>
      <c r="AA161" s="290">
        <f aca="true" t="shared" si="68" ref="AA161:AA167">(SMALL(AC161:AG161,5)+SMALL(AC161:AG161,4)+SMALL(AC161:AG161,3))/3</f>
        <v>193.99666666666667</v>
      </c>
      <c r="AB161" s="290">
        <f aca="true" t="shared" si="69" ref="AB161:AB167">SMALL(AH161:AL161,1)+SMALL(AH161:AL161,2)+SMALL(AH161:AL161,3)</f>
        <v>3</v>
      </c>
      <c r="AC161" s="290">
        <f aca="true" t="shared" si="70" ref="AC161:AC167">H161</f>
        <v>189.83</v>
      </c>
      <c r="AD161" s="290">
        <f aca="true" t="shared" si="71" ref="AD161:AD167">J161</f>
        <v>196.33</v>
      </c>
      <c r="AE161" s="290">
        <f aca="true" t="shared" si="72" ref="AE161:AE167">L161</f>
        <v>193.83</v>
      </c>
      <c r="AF161" s="290">
        <f aca="true" t="shared" si="73" ref="AF161:AF167">N161</f>
        <v>142.33</v>
      </c>
      <c r="AG161" s="290">
        <f aca="true" t="shared" si="74" ref="AG161:AG167">P161</f>
        <v>191.83</v>
      </c>
      <c r="AH161" s="291">
        <f aca="true" t="shared" si="75" ref="AH161:AH167">IF(G161=0,100,G161)</f>
        <v>2</v>
      </c>
      <c r="AI161" s="291">
        <f aca="true" t="shared" si="76" ref="AI161:AI167">IF(I161=0,100,I161)</f>
        <v>1</v>
      </c>
      <c r="AJ161" s="291">
        <f aca="true" t="shared" si="77" ref="AJ161:AJ167">IF(K161=0,100,K161)</f>
        <v>1</v>
      </c>
      <c r="AK161" s="291">
        <f aca="true" t="shared" si="78" ref="AK161:AK167">IF(M161=0,100,M161)</f>
        <v>6</v>
      </c>
      <c r="AL161" s="291">
        <f aca="true" t="shared" si="79" ref="AL161:AL167">IF(O161=0,100,O161)</f>
        <v>1</v>
      </c>
    </row>
    <row r="162" spans="1:38" s="289" customFormat="1" ht="14.25" customHeight="1">
      <c r="A162" s="277">
        <v>2</v>
      </c>
      <c r="B162" s="278" t="s">
        <v>808</v>
      </c>
      <c r="C162" s="278" t="s">
        <v>809</v>
      </c>
      <c r="D162" s="279" t="s">
        <v>810</v>
      </c>
      <c r="E162" s="280" t="s">
        <v>565</v>
      </c>
      <c r="F162" s="278" t="s">
        <v>416</v>
      </c>
      <c r="G162" s="281">
        <v>1</v>
      </c>
      <c r="H162" s="320">
        <v>193.67</v>
      </c>
      <c r="I162" s="281">
        <v>2</v>
      </c>
      <c r="J162" s="320">
        <v>191.17</v>
      </c>
      <c r="K162" s="281">
        <v>0</v>
      </c>
      <c r="L162" s="320">
        <v>0</v>
      </c>
      <c r="M162" s="281">
        <v>0</v>
      </c>
      <c r="N162" s="320">
        <v>0</v>
      </c>
      <c r="O162" s="281">
        <v>3</v>
      </c>
      <c r="P162" s="320">
        <v>188.17</v>
      </c>
      <c r="Q162" s="286">
        <f t="shared" si="64"/>
        <v>191.00333333333333</v>
      </c>
      <c r="R162" s="284">
        <f t="shared" si="65"/>
        <v>191.00333333333333</v>
      </c>
      <c r="S162" s="285"/>
      <c r="T162" s="286" t="str">
        <f t="shared" si="66"/>
        <v>NE</v>
      </c>
      <c r="U162" s="287">
        <v>188.67</v>
      </c>
      <c r="V162" s="287"/>
      <c r="W162" s="287"/>
      <c r="X162" s="288"/>
      <c r="Y162" s="286">
        <f t="shared" si="67"/>
        <v>188.67</v>
      </c>
      <c r="AA162" s="290">
        <f t="shared" si="68"/>
        <v>191.00333333333333</v>
      </c>
      <c r="AB162" s="290">
        <f t="shared" si="69"/>
        <v>6</v>
      </c>
      <c r="AC162" s="290">
        <f t="shared" si="70"/>
        <v>193.67</v>
      </c>
      <c r="AD162" s="290">
        <f t="shared" si="71"/>
        <v>191.17</v>
      </c>
      <c r="AE162" s="290">
        <f t="shared" si="72"/>
        <v>0</v>
      </c>
      <c r="AF162" s="290">
        <f t="shared" si="73"/>
        <v>0</v>
      </c>
      <c r="AG162" s="290">
        <f t="shared" si="74"/>
        <v>188.17</v>
      </c>
      <c r="AH162" s="291">
        <f t="shared" si="75"/>
        <v>1</v>
      </c>
      <c r="AI162" s="291">
        <f t="shared" si="76"/>
        <v>2</v>
      </c>
      <c r="AJ162" s="291">
        <f t="shared" si="77"/>
        <v>100</v>
      </c>
      <c r="AK162" s="291">
        <f t="shared" si="78"/>
        <v>100</v>
      </c>
      <c r="AL162" s="291">
        <f t="shared" si="79"/>
        <v>3</v>
      </c>
    </row>
    <row r="163" spans="1:38" s="289" customFormat="1" ht="14.25" customHeight="1">
      <c r="A163" s="277">
        <v>3</v>
      </c>
      <c r="B163" s="278" t="s">
        <v>895</v>
      </c>
      <c r="C163" s="278" t="s">
        <v>640</v>
      </c>
      <c r="D163" s="279" t="s">
        <v>410</v>
      </c>
      <c r="E163" s="280" t="s">
        <v>228</v>
      </c>
      <c r="F163" s="332" t="s">
        <v>411</v>
      </c>
      <c r="G163" s="281">
        <v>3</v>
      </c>
      <c r="H163" s="320">
        <v>189.5</v>
      </c>
      <c r="I163" s="281">
        <v>3</v>
      </c>
      <c r="J163" s="320">
        <v>189</v>
      </c>
      <c r="K163" s="281">
        <v>2</v>
      </c>
      <c r="L163" s="320">
        <v>188.5</v>
      </c>
      <c r="M163" s="281">
        <v>1</v>
      </c>
      <c r="N163" s="320">
        <v>184.5</v>
      </c>
      <c r="O163" s="281">
        <v>2</v>
      </c>
      <c r="P163" s="320">
        <v>189.5</v>
      </c>
      <c r="Q163" s="286">
        <f t="shared" si="64"/>
        <v>189.33333333333334</v>
      </c>
      <c r="R163" s="284">
        <f t="shared" si="65"/>
        <v>189.33333333333334</v>
      </c>
      <c r="S163" s="285"/>
      <c r="T163" s="286" t="str">
        <f t="shared" si="66"/>
        <v>NE</v>
      </c>
      <c r="U163" s="287">
        <v>183</v>
      </c>
      <c r="V163" s="287"/>
      <c r="W163" s="287"/>
      <c r="X163" s="288">
        <v>183.5</v>
      </c>
      <c r="Y163" s="286">
        <f t="shared" si="67"/>
        <v>183.25</v>
      </c>
      <c r="AA163" s="290">
        <f t="shared" si="68"/>
        <v>189.33333333333334</v>
      </c>
      <c r="AB163" s="290">
        <f t="shared" si="69"/>
        <v>5</v>
      </c>
      <c r="AC163" s="290">
        <f t="shared" si="70"/>
        <v>189.5</v>
      </c>
      <c r="AD163" s="290">
        <f t="shared" si="71"/>
        <v>189</v>
      </c>
      <c r="AE163" s="290">
        <f t="shared" si="72"/>
        <v>188.5</v>
      </c>
      <c r="AF163" s="290">
        <f t="shared" si="73"/>
        <v>184.5</v>
      </c>
      <c r="AG163" s="290">
        <f t="shared" si="74"/>
        <v>189.5</v>
      </c>
      <c r="AH163" s="291">
        <f t="shared" si="75"/>
        <v>3</v>
      </c>
      <c r="AI163" s="291">
        <f t="shared" si="76"/>
        <v>3</v>
      </c>
      <c r="AJ163" s="291">
        <f t="shared" si="77"/>
        <v>2</v>
      </c>
      <c r="AK163" s="291">
        <f t="shared" si="78"/>
        <v>1</v>
      </c>
      <c r="AL163" s="291">
        <f t="shared" si="79"/>
        <v>2</v>
      </c>
    </row>
    <row r="164" spans="1:38" s="257" customFormat="1" ht="14.25" customHeight="1">
      <c r="A164" s="293">
        <v>4</v>
      </c>
      <c r="B164" s="296" t="s">
        <v>610</v>
      </c>
      <c r="C164" s="296" t="s">
        <v>611</v>
      </c>
      <c r="D164" s="304" t="s">
        <v>612</v>
      </c>
      <c r="E164" s="296" t="s">
        <v>613</v>
      </c>
      <c r="F164" s="296" t="s">
        <v>814</v>
      </c>
      <c r="G164" s="297">
        <v>5</v>
      </c>
      <c r="H164" s="310">
        <v>186.67</v>
      </c>
      <c r="I164" s="297">
        <v>5</v>
      </c>
      <c r="J164" s="310">
        <v>186.67</v>
      </c>
      <c r="K164" s="297">
        <v>0</v>
      </c>
      <c r="L164" s="310">
        <v>0</v>
      </c>
      <c r="M164" s="297">
        <v>7</v>
      </c>
      <c r="N164" s="310">
        <v>136.67</v>
      </c>
      <c r="O164" s="297">
        <v>0</v>
      </c>
      <c r="P164" s="310">
        <v>0</v>
      </c>
      <c r="Q164" s="286">
        <f t="shared" si="64"/>
        <v>170.00333333333333</v>
      </c>
      <c r="R164" s="284">
        <f t="shared" si="65"/>
        <v>179.66666666666669</v>
      </c>
      <c r="S164" s="267"/>
      <c r="T164" s="286" t="str">
        <f t="shared" si="66"/>
        <v>ANO</v>
      </c>
      <c r="U164" s="299">
        <v>189.33</v>
      </c>
      <c r="V164" s="299"/>
      <c r="W164" s="299"/>
      <c r="X164" s="300"/>
      <c r="Y164" s="301">
        <f t="shared" si="67"/>
        <v>189.33</v>
      </c>
      <c r="Z164" s="272"/>
      <c r="AA164" s="290">
        <f t="shared" si="68"/>
        <v>170.00333333333333</v>
      </c>
      <c r="AB164" s="290">
        <f t="shared" si="69"/>
        <v>17</v>
      </c>
      <c r="AC164" s="302">
        <f t="shared" si="70"/>
        <v>186.67</v>
      </c>
      <c r="AD164" s="302">
        <f t="shared" si="71"/>
        <v>186.67</v>
      </c>
      <c r="AE164" s="302">
        <f t="shared" si="72"/>
        <v>0</v>
      </c>
      <c r="AF164" s="302">
        <f t="shared" si="73"/>
        <v>136.67</v>
      </c>
      <c r="AG164" s="302">
        <f t="shared" si="74"/>
        <v>0</v>
      </c>
      <c r="AH164" s="303">
        <f t="shared" si="75"/>
        <v>5</v>
      </c>
      <c r="AI164" s="303">
        <f t="shared" si="76"/>
        <v>5</v>
      </c>
      <c r="AJ164" s="303">
        <f t="shared" si="77"/>
        <v>100</v>
      </c>
      <c r="AK164" s="303">
        <f t="shared" si="78"/>
        <v>7</v>
      </c>
      <c r="AL164" s="303">
        <f t="shared" si="79"/>
        <v>100</v>
      </c>
    </row>
    <row r="165" spans="1:38" s="257" customFormat="1" ht="14.25" customHeight="1">
      <c r="A165" s="293">
        <v>5</v>
      </c>
      <c r="B165" s="294" t="s">
        <v>598</v>
      </c>
      <c r="C165" s="294" t="s">
        <v>599</v>
      </c>
      <c r="D165" s="295" t="s">
        <v>600</v>
      </c>
      <c r="E165" s="309" t="s">
        <v>597</v>
      </c>
      <c r="F165" s="294" t="s">
        <v>896</v>
      </c>
      <c r="G165" s="297">
        <v>0</v>
      </c>
      <c r="H165" s="310">
        <v>0</v>
      </c>
      <c r="I165" s="297">
        <v>0</v>
      </c>
      <c r="J165" s="310">
        <v>0</v>
      </c>
      <c r="K165" s="297">
        <v>4</v>
      </c>
      <c r="L165" s="310">
        <v>182.5</v>
      </c>
      <c r="M165" s="297">
        <v>5</v>
      </c>
      <c r="N165" s="310">
        <v>178.67</v>
      </c>
      <c r="O165" s="297">
        <v>0</v>
      </c>
      <c r="P165" s="310">
        <v>0</v>
      </c>
      <c r="Q165" s="286">
        <f t="shared" si="64"/>
        <v>120.38999999999999</v>
      </c>
      <c r="R165" s="288">
        <f t="shared" si="65"/>
        <v>120.38999999999999</v>
      </c>
      <c r="S165" s="285"/>
      <c r="T165" s="287" t="str">
        <f t="shared" si="66"/>
        <v>NE</v>
      </c>
      <c r="U165" s="299"/>
      <c r="V165" s="299"/>
      <c r="W165" s="299">
        <v>0</v>
      </c>
      <c r="X165" s="300"/>
      <c r="Y165" s="301">
        <f t="shared" si="67"/>
        <v>0</v>
      </c>
      <c r="AA165" s="290">
        <f t="shared" si="68"/>
        <v>120.38999999999999</v>
      </c>
      <c r="AB165" s="290">
        <f t="shared" si="69"/>
        <v>109</v>
      </c>
      <c r="AC165" s="302">
        <f t="shared" si="70"/>
        <v>0</v>
      </c>
      <c r="AD165" s="302">
        <f t="shared" si="71"/>
        <v>0</v>
      </c>
      <c r="AE165" s="302">
        <f t="shared" si="72"/>
        <v>182.5</v>
      </c>
      <c r="AF165" s="302">
        <f t="shared" si="73"/>
        <v>178.67</v>
      </c>
      <c r="AG165" s="302">
        <f t="shared" si="74"/>
        <v>0</v>
      </c>
      <c r="AH165" s="303">
        <f t="shared" si="75"/>
        <v>100</v>
      </c>
      <c r="AI165" s="303">
        <f t="shared" si="76"/>
        <v>100</v>
      </c>
      <c r="AJ165" s="303">
        <f t="shared" si="77"/>
        <v>4</v>
      </c>
      <c r="AK165" s="303">
        <f t="shared" si="78"/>
        <v>5</v>
      </c>
      <c r="AL165" s="303">
        <f t="shared" si="79"/>
        <v>100</v>
      </c>
    </row>
    <row r="166" spans="1:38" s="257" customFormat="1" ht="14.25" customHeight="1">
      <c r="A166" s="293">
        <v>6</v>
      </c>
      <c r="B166" s="305" t="s">
        <v>595</v>
      </c>
      <c r="C166" s="305" t="s">
        <v>596</v>
      </c>
      <c r="D166" s="293"/>
      <c r="E166" s="309" t="s">
        <v>597</v>
      </c>
      <c r="F166" s="325" t="s">
        <v>291</v>
      </c>
      <c r="G166" s="297">
        <v>0</v>
      </c>
      <c r="H166" s="310">
        <v>0</v>
      </c>
      <c r="I166" s="297">
        <v>0</v>
      </c>
      <c r="J166" s="310">
        <v>0</v>
      </c>
      <c r="K166" s="297">
        <v>0</v>
      </c>
      <c r="L166" s="310">
        <v>0</v>
      </c>
      <c r="M166" s="297">
        <v>0</v>
      </c>
      <c r="N166" s="310">
        <v>0</v>
      </c>
      <c r="O166" s="297">
        <v>4</v>
      </c>
      <c r="P166" s="310">
        <v>93.5</v>
      </c>
      <c r="Q166" s="286">
        <f t="shared" si="64"/>
        <v>31.166666666666668</v>
      </c>
      <c r="R166" s="288">
        <f t="shared" si="65"/>
        <v>104.74833333333333</v>
      </c>
      <c r="S166" s="285"/>
      <c r="T166" s="287" t="str">
        <f t="shared" si="66"/>
        <v>ANO</v>
      </c>
      <c r="U166" s="299"/>
      <c r="V166" s="299"/>
      <c r="W166" s="299"/>
      <c r="X166" s="300">
        <v>178.33</v>
      </c>
      <c r="Y166" s="301">
        <f t="shared" si="67"/>
        <v>178.33</v>
      </c>
      <c r="AA166" s="290">
        <f t="shared" si="68"/>
        <v>31.166666666666668</v>
      </c>
      <c r="AB166" s="290">
        <f t="shared" si="69"/>
        <v>204</v>
      </c>
      <c r="AC166" s="302">
        <f t="shared" si="70"/>
        <v>0</v>
      </c>
      <c r="AD166" s="302">
        <f t="shared" si="71"/>
        <v>0</v>
      </c>
      <c r="AE166" s="302">
        <f t="shared" si="72"/>
        <v>0</v>
      </c>
      <c r="AF166" s="302">
        <f t="shared" si="73"/>
        <v>0</v>
      </c>
      <c r="AG166" s="302">
        <f t="shared" si="74"/>
        <v>93.5</v>
      </c>
      <c r="AH166" s="303">
        <f t="shared" si="75"/>
        <v>100</v>
      </c>
      <c r="AI166" s="303">
        <f t="shared" si="76"/>
        <v>100</v>
      </c>
      <c r="AJ166" s="303">
        <f t="shared" si="77"/>
        <v>100</v>
      </c>
      <c r="AK166" s="303">
        <f t="shared" si="78"/>
        <v>100</v>
      </c>
      <c r="AL166" s="303">
        <f t="shared" si="79"/>
        <v>4</v>
      </c>
    </row>
    <row r="167" spans="1:38" s="257" customFormat="1" ht="14.25" customHeight="1">
      <c r="A167" s="293">
        <v>7</v>
      </c>
      <c r="B167" s="294" t="s">
        <v>897</v>
      </c>
      <c r="C167" s="294" t="s">
        <v>652</v>
      </c>
      <c r="D167" s="295" t="s">
        <v>418</v>
      </c>
      <c r="E167" s="309" t="s">
        <v>597</v>
      </c>
      <c r="F167" s="312" t="s">
        <v>419</v>
      </c>
      <c r="G167" s="297">
        <v>0</v>
      </c>
      <c r="H167" s="310">
        <v>0</v>
      </c>
      <c r="I167" s="297">
        <v>0</v>
      </c>
      <c r="J167" s="310">
        <v>0</v>
      </c>
      <c r="K167" s="297">
        <v>0</v>
      </c>
      <c r="L167" s="310">
        <v>0</v>
      </c>
      <c r="M167" s="297">
        <v>0</v>
      </c>
      <c r="N167" s="310">
        <v>0</v>
      </c>
      <c r="O167" s="297">
        <v>5</v>
      </c>
      <c r="P167" s="310">
        <v>86</v>
      </c>
      <c r="Q167" s="286">
        <f t="shared" si="64"/>
        <v>28.666666666666668</v>
      </c>
      <c r="R167" s="288">
        <f t="shared" si="65"/>
        <v>72.49888888888889</v>
      </c>
      <c r="S167" s="285"/>
      <c r="T167" s="287" t="str">
        <f t="shared" si="66"/>
        <v>ANO</v>
      </c>
      <c r="U167" s="299"/>
      <c r="V167" s="299"/>
      <c r="W167" s="299">
        <v>0</v>
      </c>
      <c r="X167" s="300">
        <v>188.83</v>
      </c>
      <c r="Y167" s="301">
        <f t="shared" si="67"/>
        <v>94.415</v>
      </c>
      <c r="AA167" s="290">
        <f t="shared" si="68"/>
        <v>28.666666666666668</v>
      </c>
      <c r="AB167" s="290">
        <f t="shared" si="69"/>
        <v>205</v>
      </c>
      <c r="AC167" s="302">
        <f t="shared" si="70"/>
        <v>0</v>
      </c>
      <c r="AD167" s="302">
        <f t="shared" si="71"/>
        <v>0</v>
      </c>
      <c r="AE167" s="302">
        <f t="shared" si="72"/>
        <v>0</v>
      </c>
      <c r="AF167" s="302">
        <f t="shared" si="73"/>
        <v>0</v>
      </c>
      <c r="AG167" s="302">
        <f t="shared" si="74"/>
        <v>86</v>
      </c>
      <c r="AH167" s="303">
        <f t="shared" si="75"/>
        <v>100</v>
      </c>
      <c r="AI167" s="303">
        <f t="shared" si="76"/>
        <v>100</v>
      </c>
      <c r="AJ167" s="303">
        <f t="shared" si="77"/>
        <v>100</v>
      </c>
      <c r="AK167" s="303">
        <f t="shared" si="78"/>
        <v>100</v>
      </c>
      <c r="AL167" s="303">
        <f t="shared" si="79"/>
        <v>5</v>
      </c>
    </row>
    <row r="169" spans="1:38" s="257" customFormat="1" ht="23.25">
      <c r="A169" s="315"/>
      <c r="B169" s="316" t="s">
        <v>106</v>
      </c>
      <c r="C169" s="317"/>
      <c r="D169" s="315"/>
      <c r="E169" s="317"/>
      <c r="F169" s="270" t="s">
        <v>533</v>
      </c>
      <c r="G169" s="315"/>
      <c r="H169" s="315"/>
      <c r="I169" s="315"/>
      <c r="J169" s="318"/>
      <c r="K169" s="315"/>
      <c r="L169" s="318"/>
      <c r="M169" s="315"/>
      <c r="N169" s="318"/>
      <c r="O169" s="315"/>
      <c r="P169" s="318"/>
      <c r="Q169" s="318"/>
      <c r="T169" s="425" t="s">
        <v>534</v>
      </c>
      <c r="U169" s="425"/>
      <c r="V169" s="425"/>
      <c r="W169" s="425"/>
      <c r="X169" s="425"/>
      <c r="Y169" s="425"/>
      <c r="AA169" s="429" t="s">
        <v>535</v>
      </c>
      <c r="AB169" s="430"/>
      <c r="AC169" s="429" t="s">
        <v>536</v>
      </c>
      <c r="AD169" s="431"/>
      <c r="AE169" s="431"/>
      <c r="AF169" s="431"/>
      <c r="AG169" s="430"/>
      <c r="AH169" s="425" t="s">
        <v>537</v>
      </c>
      <c r="AI169" s="425"/>
      <c r="AJ169" s="425"/>
      <c r="AK169" s="425"/>
      <c r="AL169" s="425"/>
    </row>
    <row r="170" spans="1:38" s="276" customFormat="1" ht="33.75" customHeight="1">
      <c r="A170" s="274" t="s">
        <v>30</v>
      </c>
      <c r="B170" s="274" t="s">
        <v>538</v>
      </c>
      <c r="C170" s="274" t="s">
        <v>539</v>
      </c>
      <c r="D170" s="274" t="s">
        <v>9</v>
      </c>
      <c r="E170" s="274" t="s">
        <v>32</v>
      </c>
      <c r="F170" s="274" t="s">
        <v>540</v>
      </c>
      <c r="G170" s="427" t="s">
        <v>541</v>
      </c>
      <c r="H170" s="428"/>
      <c r="I170" s="427" t="s">
        <v>542</v>
      </c>
      <c r="J170" s="428"/>
      <c r="K170" s="427" t="s">
        <v>543</v>
      </c>
      <c r="L170" s="428"/>
      <c r="M170" s="427" t="s">
        <v>544</v>
      </c>
      <c r="N170" s="428"/>
      <c r="O170" s="427" t="s">
        <v>545</v>
      </c>
      <c r="P170" s="428"/>
      <c r="Q170" s="275" t="s">
        <v>515</v>
      </c>
      <c r="R170" s="275" t="s">
        <v>546</v>
      </c>
      <c r="T170" s="275" t="s">
        <v>547</v>
      </c>
      <c r="U170" s="275" t="s">
        <v>548</v>
      </c>
      <c r="V170" s="275" t="s">
        <v>549</v>
      </c>
      <c r="W170" s="275" t="s">
        <v>550</v>
      </c>
      <c r="X170" s="275" t="s">
        <v>551</v>
      </c>
      <c r="Y170" s="275" t="s">
        <v>552</v>
      </c>
      <c r="AA170" s="274" t="s">
        <v>553</v>
      </c>
      <c r="AB170" s="274" t="s">
        <v>554</v>
      </c>
      <c r="AC170" s="274" t="s">
        <v>555</v>
      </c>
      <c r="AD170" s="274" t="s">
        <v>556</v>
      </c>
      <c r="AE170" s="274" t="s">
        <v>557</v>
      </c>
      <c r="AF170" s="274" t="s">
        <v>558</v>
      </c>
      <c r="AG170" s="274" t="s">
        <v>559</v>
      </c>
      <c r="AH170" s="274" t="s">
        <v>555</v>
      </c>
      <c r="AI170" s="274" t="s">
        <v>556</v>
      </c>
      <c r="AJ170" s="274" t="s">
        <v>557</v>
      </c>
      <c r="AK170" s="274" t="s">
        <v>558</v>
      </c>
      <c r="AL170" s="274" t="s">
        <v>559</v>
      </c>
    </row>
    <row r="171" spans="1:38" s="289" customFormat="1" ht="14.25" customHeight="1">
      <c r="A171" s="277">
        <v>1</v>
      </c>
      <c r="B171" s="278" t="s">
        <v>808</v>
      </c>
      <c r="C171" s="278" t="s">
        <v>811</v>
      </c>
      <c r="D171" s="279" t="s">
        <v>701</v>
      </c>
      <c r="E171" s="280" t="s">
        <v>565</v>
      </c>
      <c r="F171" s="278" t="s">
        <v>425</v>
      </c>
      <c r="G171" s="281">
        <v>1</v>
      </c>
      <c r="H171" s="320">
        <v>191.67</v>
      </c>
      <c r="I171" s="281">
        <v>1</v>
      </c>
      <c r="J171" s="320">
        <v>191.67</v>
      </c>
      <c r="K171" s="281">
        <v>0</v>
      </c>
      <c r="L171" s="320">
        <v>0</v>
      </c>
      <c r="M171" s="281">
        <v>0</v>
      </c>
      <c r="N171" s="320">
        <v>0</v>
      </c>
      <c r="O171" s="281">
        <v>2</v>
      </c>
      <c r="P171" s="320">
        <v>185.17</v>
      </c>
      <c r="Q171" s="286">
        <f>AA171</f>
        <v>189.50333333333333</v>
      </c>
      <c r="R171" s="284">
        <f>IF(T171="ANO",AVERAGE(Q171,U171,V171,W171,X171),Q171)</f>
        <v>189.50333333333333</v>
      </c>
      <c r="S171" s="285"/>
      <c r="T171" s="286" t="str">
        <f>IF(AVERAGE(U171:X171)&gt;Q171,"ANO","NE")</f>
        <v>NE</v>
      </c>
      <c r="U171" s="287"/>
      <c r="V171" s="287"/>
      <c r="W171" s="287">
        <v>0</v>
      </c>
      <c r="X171" s="288"/>
      <c r="Y171" s="286">
        <f>AVERAGE(U171:X171)</f>
        <v>0</v>
      </c>
      <c r="AA171" s="290">
        <f>(SMALL(AC171:AG171,5)+SMALL(AC171:AG171,4)+SMALL(AC171:AG171,3))/3</f>
        <v>189.50333333333333</v>
      </c>
      <c r="AB171" s="290">
        <f>SMALL(AH171:AL171,1)+SMALL(AH171:AL171,2)+SMALL(AH171:AL171,3)</f>
        <v>4</v>
      </c>
      <c r="AC171" s="290">
        <f>H171</f>
        <v>191.67</v>
      </c>
      <c r="AD171" s="290">
        <f>J171</f>
        <v>191.67</v>
      </c>
      <c r="AE171" s="290">
        <f>L171</f>
        <v>0</v>
      </c>
      <c r="AF171" s="290">
        <f>N171</f>
        <v>0</v>
      </c>
      <c r="AG171" s="290">
        <f>P171</f>
        <v>185.17</v>
      </c>
      <c r="AH171" s="291">
        <f>IF(G171=0,100,G171)</f>
        <v>1</v>
      </c>
      <c r="AI171" s="291">
        <f>IF(I171=0,100,I171)</f>
        <v>1</v>
      </c>
      <c r="AJ171" s="291">
        <f>IF(K171=0,100,K171)</f>
        <v>100</v>
      </c>
      <c r="AK171" s="291">
        <f>IF(M171=0,100,M171)</f>
        <v>100</v>
      </c>
      <c r="AL171" s="291">
        <f>IF(O171=0,100,O171)</f>
        <v>2</v>
      </c>
    </row>
    <row r="172" spans="1:38" s="289" customFormat="1" ht="14.25" customHeight="1">
      <c r="A172" s="277">
        <v>2</v>
      </c>
      <c r="B172" s="280" t="s">
        <v>898</v>
      </c>
      <c r="C172" s="280" t="s">
        <v>700</v>
      </c>
      <c r="D172" s="330" t="s">
        <v>899</v>
      </c>
      <c r="E172" s="280" t="s">
        <v>591</v>
      </c>
      <c r="F172" s="280" t="s">
        <v>425</v>
      </c>
      <c r="G172" s="281">
        <v>2</v>
      </c>
      <c r="H172" s="320">
        <v>187.33</v>
      </c>
      <c r="I172" s="281">
        <v>2</v>
      </c>
      <c r="J172" s="320">
        <v>186.83</v>
      </c>
      <c r="K172" s="281">
        <v>5</v>
      </c>
      <c r="L172" s="320">
        <v>181.33</v>
      </c>
      <c r="M172" s="281">
        <v>2</v>
      </c>
      <c r="N172" s="320">
        <v>182.33</v>
      </c>
      <c r="O172" s="281">
        <v>1</v>
      </c>
      <c r="P172" s="320">
        <v>190.33</v>
      </c>
      <c r="Q172" s="286">
        <f>AA172</f>
        <v>188.16333333333333</v>
      </c>
      <c r="R172" s="284">
        <f>IF(T172="ANO",AVERAGE(Q172,U172,V172,W172,X172),Q172)</f>
        <v>188.16333333333333</v>
      </c>
      <c r="S172" s="285"/>
      <c r="T172" s="286" t="str">
        <f>IF(AVERAGE(U172:X172)&gt;Q172,"ANO","NE")</f>
        <v>NE</v>
      </c>
      <c r="U172" s="287"/>
      <c r="V172" s="287"/>
      <c r="W172" s="287">
        <v>0</v>
      </c>
      <c r="X172" s="288"/>
      <c r="Y172" s="286">
        <f>AVERAGE(U172:X172)</f>
        <v>0</v>
      </c>
      <c r="AA172" s="290">
        <f>(SMALL(AC172:AG172,5)+SMALL(AC172:AG172,4)+SMALL(AC172:AG172,3))/3</f>
        <v>188.16333333333333</v>
      </c>
      <c r="AB172" s="290">
        <f>SMALL(AH172:AL172,1)+SMALL(AH172:AL172,2)+SMALL(AH172:AL172,3)</f>
        <v>5</v>
      </c>
      <c r="AC172" s="290">
        <f>H172</f>
        <v>187.33</v>
      </c>
      <c r="AD172" s="290">
        <f>J172</f>
        <v>186.83</v>
      </c>
      <c r="AE172" s="290">
        <f>L172</f>
        <v>181.33</v>
      </c>
      <c r="AF172" s="290">
        <f>N172</f>
        <v>182.33</v>
      </c>
      <c r="AG172" s="290">
        <f>P172</f>
        <v>190.33</v>
      </c>
      <c r="AH172" s="291">
        <f>IF(G172=0,100,G172)</f>
        <v>2</v>
      </c>
      <c r="AI172" s="291">
        <f>IF(I172=0,100,I172)</f>
        <v>2</v>
      </c>
      <c r="AJ172" s="291">
        <f>IF(K172=0,100,K172)</f>
        <v>5</v>
      </c>
      <c r="AK172" s="291">
        <f>IF(M172=0,100,M172)</f>
        <v>2</v>
      </c>
      <c r="AL172" s="291">
        <f>IF(O172=0,100,O172)</f>
        <v>1</v>
      </c>
    </row>
    <row r="173" spans="1:38" s="289" customFormat="1" ht="14.25" customHeight="1">
      <c r="A173" s="277">
        <v>3</v>
      </c>
      <c r="B173" s="280" t="s">
        <v>722</v>
      </c>
      <c r="C173" s="280" t="s">
        <v>711</v>
      </c>
      <c r="D173" s="330" t="s">
        <v>430</v>
      </c>
      <c r="E173" s="319" t="s">
        <v>118</v>
      </c>
      <c r="F173" s="280" t="s">
        <v>425</v>
      </c>
      <c r="G173" s="281">
        <v>0</v>
      </c>
      <c r="H173" s="320">
        <v>0</v>
      </c>
      <c r="I173" s="281">
        <v>0</v>
      </c>
      <c r="J173" s="320">
        <v>0</v>
      </c>
      <c r="K173" s="281">
        <v>0</v>
      </c>
      <c r="L173" s="320">
        <v>0</v>
      </c>
      <c r="M173" s="281">
        <v>4</v>
      </c>
      <c r="N173" s="320">
        <v>180.33</v>
      </c>
      <c r="O173" s="281">
        <v>3</v>
      </c>
      <c r="P173" s="320">
        <v>126.33</v>
      </c>
      <c r="Q173" s="286">
        <f>AA173</f>
        <v>102.22000000000001</v>
      </c>
      <c r="R173" s="284">
        <f>IF(T173="ANO",AVERAGE(Q173,U173,V173,W173,X173),Q173)</f>
        <v>102.22000000000001</v>
      </c>
      <c r="S173" s="285"/>
      <c r="T173" s="286" t="str">
        <f>IF(AVERAGE(U173:X173)&gt;Q173,"ANO","NE")</f>
        <v>NE</v>
      </c>
      <c r="U173" s="287"/>
      <c r="V173" s="287"/>
      <c r="W173" s="287">
        <v>0</v>
      </c>
      <c r="X173" s="288"/>
      <c r="Y173" s="286">
        <f>AVERAGE(U173:X173)</f>
        <v>0</v>
      </c>
      <c r="AA173" s="290">
        <f>(SMALL(AC173:AG173,5)+SMALL(AC173:AG173,4)+SMALL(AC173:AG173,3))/3</f>
        <v>102.22000000000001</v>
      </c>
      <c r="AB173" s="290">
        <f>SMALL(AH173:AL173,1)+SMALL(AH173:AL173,2)+SMALL(AH173:AL173,3)</f>
        <v>107</v>
      </c>
      <c r="AC173" s="290">
        <f>H173</f>
        <v>0</v>
      </c>
      <c r="AD173" s="290">
        <f>J173</f>
        <v>0</v>
      </c>
      <c r="AE173" s="290">
        <f>L173</f>
        <v>0</v>
      </c>
      <c r="AF173" s="290">
        <f>N173</f>
        <v>180.33</v>
      </c>
      <c r="AG173" s="290">
        <f>P173</f>
        <v>126.33</v>
      </c>
      <c r="AH173" s="291">
        <f>IF(G173=0,100,G173)</f>
        <v>100</v>
      </c>
      <c r="AI173" s="291">
        <f>IF(I173=0,100,I173)</f>
        <v>100</v>
      </c>
      <c r="AJ173" s="291">
        <f>IF(K173=0,100,K173)</f>
        <v>100</v>
      </c>
      <c r="AK173" s="291">
        <f>IF(M173=0,100,M173)</f>
        <v>4</v>
      </c>
      <c r="AL173" s="291">
        <f>IF(O173=0,100,O173)</f>
        <v>3</v>
      </c>
    </row>
    <row r="175" spans="1:38" s="257" customFormat="1" ht="23.25">
      <c r="A175" s="315"/>
      <c r="B175" s="316" t="s">
        <v>54</v>
      </c>
      <c r="C175" s="317"/>
      <c r="D175" s="315"/>
      <c r="E175" s="317"/>
      <c r="F175" s="270" t="s">
        <v>533</v>
      </c>
      <c r="G175" s="315"/>
      <c r="H175" s="315"/>
      <c r="I175" s="315"/>
      <c r="J175" s="318"/>
      <c r="K175" s="315"/>
      <c r="L175" s="318"/>
      <c r="M175" s="315"/>
      <c r="N175" s="318"/>
      <c r="O175" s="315"/>
      <c r="P175" s="318"/>
      <c r="Q175" s="318"/>
      <c r="T175" s="425" t="s">
        <v>534</v>
      </c>
      <c r="U175" s="425"/>
      <c r="V175" s="425"/>
      <c r="W175" s="425"/>
      <c r="X175" s="425"/>
      <c r="Y175" s="425"/>
      <c r="AA175" s="429" t="s">
        <v>535</v>
      </c>
      <c r="AB175" s="430"/>
      <c r="AC175" s="429" t="s">
        <v>536</v>
      </c>
      <c r="AD175" s="431"/>
      <c r="AE175" s="431"/>
      <c r="AF175" s="431"/>
      <c r="AG175" s="430"/>
      <c r="AH175" s="425" t="s">
        <v>537</v>
      </c>
      <c r="AI175" s="425"/>
      <c r="AJ175" s="425"/>
      <c r="AK175" s="425"/>
      <c r="AL175" s="425"/>
    </row>
    <row r="176" spans="1:38" s="276" customFormat="1" ht="33.75" customHeight="1">
      <c r="A176" s="274" t="s">
        <v>30</v>
      </c>
      <c r="B176" s="274" t="s">
        <v>538</v>
      </c>
      <c r="C176" s="274" t="s">
        <v>539</v>
      </c>
      <c r="D176" s="274" t="s">
        <v>9</v>
      </c>
      <c r="E176" s="274" t="s">
        <v>32</v>
      </c>
      <c r="F176" s="274" t="s">
        <v>540</v>
      </c>
      <c r="G176" s="427" t="s">
        <v>541</v>
      </c>
      <c r="H176" s="428"/>
      <c r="I176" s="427" t="s">
        <v>542</v>
      </c>
      <c r="J176" s="428"/>
      <c r="K176" s="427" t="s">
        <v>543</v>
      </c>
      <c r="L176" s="428"/>
      <c r="M176" s="427" t="s">
        <v>544</v>
      </c>
      <c r="N176" s="428"/>
      <c r="O176" s="427" t="s">
        <v>545</v>
      </c>
      <c r="P176" s="428"/>
      <c r="Q176" s="275" t="s">
        <v>515</v>
      </c>
      <c r="R176" s="275" t="s">
        <v>546</v>
      </c>
      <c r="T176" s="275" t="s">
        <v>547</v>
      </c>
      <c r="U176" s="275" t="s">
        <v>548</v>
      </c>
      <c r="V176" s="275" t="s">
        <v>549</v>
      </c>
      <c r="W176" s="275" t="s">
        <v>550</v>
      </c>
      <c r="X176" s="275" t="s">
        <v>551</v>
      </c>
      <c r="Y176" s="275" t="s">
        <v>552</v>
      </c>
      <c r="AA176" s="274" t="s">
        <v>553</v>
      </c>
      <c r="AB176" s="274" t="s">
        <v>554</v>
      </c>
      <c r="AC176" s="274" t="s">
        <v>555</v>
      </c>
      <c r="AD176" s="274" t="s">
        <v>556</v>
      </c>
      <c r="AE176" s="274" t="s">
        <v>557</v>
      </c>
      <c r="AF176" s="274" t="s">
        <v>558</v>
      </c>
      <c r="AG176" s="274" t="s">
        <v>559</v>
      </c>
      <c r="AH176" s="274" t="s">
        <v>555</v>
      </c>
      <c r="AI176" s="274" t="s">
        <v>556</v>
      </c>
      <c r="AJ176" s="274" t="s">
        <v>557</v>
      </c>
      <c r="AK176" s="274" t="s">
        <v>558</v>
      </c>
      <c r="AL176" s="274" t="s">
        <v>559</v>
      </c>
    </row>
    <row r="177" spans="1:38" s="289" customFormat="1" ht="14.25" customHeight="1">
      <c r="A177" s="277">
        <v>1</v>
      </c>
      <c r="B177" s="280" t="s">
        <v>721</v>
      </c>
      <c r="C177" s="280" t="s">
        <v>599</v>
      </c>
      <c r="D177" s="330"/>
      <c r="E177" s="319" t="s">
        <v>118</v>
      </c>
      <c r="F177" s="280" t="s">
        <v>900</v>
      </c>
      <c r="G177" s="281">
        <v>1</v>
      </c>
      <c r="H177" s="320">
        <v>286.16</v>
      </c>
      <c r="I177" s="281">
        <v>1</v>
      </c>
      <c r="J177" s="320">
        <v>285.66</v>
      </c>
      <c r="K177" s="281">
        <v>1</v>
      </c>
      <c r="L177" s="320">
        <v>287.66</v>
      </c>
      <c r="M177" s="281">
        <v>1</v>
      </c>
      <c r="N177" s="320">
        <v>282.66</v>
      </c>
      <c r="O177" s="281">
        <v>2</v>
      </c>
      <c r="P177" s="320">
        <v>357.66</v>
      </c>
      <c r="Q177" s="286">
        <f aca="true" t="shared" si="80" ref="Q177:Q184">AA177</f>
        <v>310.49333333333334</v>
      </c>
      <c r="R177" s="288">
        <f aca="true" t="shared" si="81" ref="R177:R184">IF(T177="ANO",AVERAGE(Q177,U177,V177,W177,X177),Q177)</f>
        <v>345.74666666666667</v>
      </c>
      <c r="S177" s="285"/>
      <c r="T177" s="287" t="str">
        <f aca="true" t="shared" si="82" ref="T177:T184">IF(AVERAGE(U177:X177)&gt;Q177,"ANO","NE")</f>
        <v>ANO</v>
      </c>
      <c r="U177" s="287">
        <v>381</v>
      </c>
      <c r="V177" s="287"/>
      <c r="W177" s="287"/>
      <c r="X177" s="288"/>
      <c r="Y177" s="286">
        <f aca="true" t="shared" si="83" ref="Y177:Y184">AVERAGE(U177:X177)</f>
        <v>381</v>
      </c>
      <c r="AA177" s="290">
        <f aca="true" t="shared" si="84" ref="AA177:AA184">(SMALL(AC177:AG177,5)+SMALL(AC177:AG177,4)+SMALL(AC177:AG177,3))/3</f>
        <v>310.49333333333334</v>
      </c>
      <c r="AB177" s="290">
        <f aca="true" t="shared" si="85" ref="AB177:AB184">SMALL(AH177:AL177,1)+SMALL(AH177:AL177,2)+SMALL(AH177:AL177,3)</f>
        <v>3</v>
      </c>
      <c r="AC177" s="290">
        <f aca="true" t="shared" si="86" ref="AC177:AC184">H177</f>
        <v>286.16</v>
      </c>
      <c r="AD177" s="290">
        <f aca="true" t="shared" si="87" ref="AD177:AD184">J177</f>
        <v>285.66</v>
      </c>
      <c r="AE177" s="290">
        <f aca="true" t="shared" si="88" ref="AE177:AE184">L177</f>
        <v>287.66</v>
      </c>
      <c r="AF177" s="290">
        <f aca="true" t="shared" si="89" ref="AF177:AF184">N177</f>
        <v>282.66</v>
      </c>
      <c r="AG177" s="290">
        <f aca="true" t="shared" si="90" ref="AG177:AG184">P177</f>
        <v>357.66</v>
      </c>
      <c r="AH177" s="291">
        <f aca="true" t="shared" si="91" ref="AH177:AH184">IF(G177=0,100,G177)</f>
        <v>1</v>
      </c>
      <c r="AI177" s="291">
        <f aca="true" t="shared" si="92" ref="AI177:AI184">IF(I177=0,100,I177)</f>
        <v>1</v>
      </c>
      <c r="AJ177" s="291">
        <f aca="true" t="shared" si="93" ref="AJ177:AJ184">IF(K177=0,100,K177)</f>
        <v>1</v>
      </c>
      <c r="AK177" s="291">
        <f aca="true" t="shared" si="94" ref="AK177:AK184">IF(M177=0,100,M177)</f>
        <v>1</v>
      </c>
      <c r="AL177" s="291">
        <f aca="true" t="shared" si="95" ref="AL177:AL184">IF(O177=0,100,O177)</f>
        <v>2</v>
      </c>
    </row>
    <row r="178" spans="1:38" s="289" customFormat="1" ht="14.25" customHeight="1">
      <c r="A178" s="277">
        <v>2</v>
      </c>
      <c r="B178" s="278" t="s">
        <v>901</v>
      </c>
      <c r="C178" s="278" t="s">
        <v>599</v>
      </c>
      <c r="D178" s="279" t="s">
        <v>902</v>
      </c>
      <c r="E178" s="280" t="s">
        <v>613</v>
      </c>
      <c r="F178" s="278" t="s">
        <v>903</v>
      </c>
      <c r="G178" s="281">
        <v>2</v>
      </c>
      <c r="H178" s="320">
        <v>268.49</v>
      </c>
      <c r="I178" s="281">
        <v>2</v>
      </c>
      <c r="J178" s="320">
        <v>267.99</v>
      </c>
      <c r="K178" s="281">
        <v>5</v>
      </c>
      <c r="L178" s="320">
        <v>251.49</v>
      </c>
      <c r="M178" s="281">
        <v>3</v>
      </c>
      <c r="N178" s="320">
        <v>264.49</v>
      </c>
      <c r="O178" s="281">
        <v>1</v>
      </c>
      <c r="P178" s="320">
        <v>366.99</v>
      </c>
      <c r="Q178" s="286">
        <f t="shared" si="80"/>
        <v>301.1566666666667</v>
      </c>
      <c r="R178" s="284">
        <f t="shared" si="81"/>
        <v>335.04888888888894</v>
      </c>
      <c r="S178" s="285"/>
      <c r="T178" s="286" t="str">
        <f t="shared" si="82"/>
        <v>ANO</v>
      </c>
      <c r="U178" s="287">
        <v>354</v>
      </c>
      <c r="V178" s="287"/>
      <c r="W178" s="287"/>
      <c r="X178" s="288">
        <v>349.99</v>
      </c>
      <c r="Y178" s="286">
        <f t="shared" si="83"/>
        <v>351.995</v>
      </c>
      <c r="AA178" s="290">
        <f t="shared" si="84"/>
        <v>301.1566666666667</v>
      </c>
      <c r="AB178" s="290">
        <f t="shared" si="85"/>
        <v>5</v>
      </c>
      <c r="AC178" s="290">
        <f t="shared" si="86"/>
        <v>268.49</v>
      </c>
      <c r="AD178" s="290">
        <f t="shared" si="87"/>
        <v>267.99</v>
      </c>
      <c r="AE178" s="290">
        <f t="shared" si="88"/>
        <v>251.49</v>
      </c>
      <c r="AF178" s="290">
        <f t="shared" si="89"/>
        <v>264.49</v>
      </c>
      <c r="AG178" s="290">
        <f t="shared" si="90"/>
        <v>366.99</v>
      </c>
      <c r="AH178" s="291">
        <f t="shared" si="91"/>
        <v>2</v>
      </c>
      <c r="AI178" s="291">
        <f t="shared" si="92"/>
        <v>2</v>
      </c>
      <c r="AJ178" s="291">
        <f t="shared" si="93"/>
        <v>5</v>
      </c>
      <c r="AK178" s="291">
        <f t="shared" si="94"/>
        <v>3</v>
      </c>
      <c r="AL178" s="291">
        <f t="shared" si="95"/>
        <v>1</v>
      </c>
    </row>
    <row r="179" spans="1:38" s="289" customFormat="1" ht="14.25" customHeight="1">
      <c r="A179" s="277">
        <v>3</v>
      </c>
      <c r="B179" s="278" t="s">
        <v>904</v>
      </c>
      <c r="C179" s="278" t="s">
        <v>905</v>
      </c>
      <c r="D179" s="279" t="s">
        <v>146</v>
      </c>
      <c r="E179" s="319" t="s">
        <v>118</v>
      </c>
      <c r="F179" s="292" t="s">
        <v>435</v>
      </c>
      <c r="G179" s="281">
        <v>3</v>
      </c>
      <c r="H179" s="320">
        <v>264.99</v>
      </c>
      <c r="I179" s="281">
        <v>3</v>
      </c>
      <c r="J179" s="320">
        <v>263.49</v>
      </c>
      <c r="K179" s="281">
        <v>6</v>
      </c>
      <c r="L179" s="320">
        <v>212.49</v>
      </c>
      <c r="M179" s="281">
        <v>2</v>
      </c>
      <c r="N179" s="320">
        <v>264.99</v>
      </c>
      <c r="O179" s="281">
        <v>3</v>
      </c>
      <c r="P179" s="320">
        <v>346.99</v>
      </c>
      <c r="Q179" s="286">
        <f t="shared" si="80"/>
        <v>292.3233333333333</v>
      </c>
      <c r="R179" s="284">
        <f t="shared" si="81"/>
        <v>323.82666666666665</v>
      </c>
      <c r="S179" s="285"/>
      <c r="T179" s="286" t="str">
        <f t="shared" si="82"/>
        <v>ANO</v>
      </c>
      <c r="U179" s="287">
        <v>355.33</v>
      </c>
      <c r="V179" s="287"/>
      <c r="W179" s="287"/>
      <c r="X179" s="288"/>
      <c r="Y179" s="286">
        <f t="shared" si="83"/>
        <v>355.33</v>
      </c>
      <c r="AA179" s="290">
        <f t="shared" si="84"/>
        <v>292.3233333333333</v>
      </c>
      <c r="AB179" s="290">
        <f t="shared" si="85"/>
        <v>8</v>
      </c>
      <c r="AC179" s="290">
        <f t="shared" si="86"/>
        <v>264.99</v>
      </c>
      <c r="AD179" s="290">
        <f t="shared" si="87"/>
        <v>263.49</v>
      </c>
      <c r="AE179" s="290">
        <f t="shared" si="88"/>
        <v>212.49</v>
      </c>
      <c r="AF179" s="290">
        <f t="shared" si="89"/>
        <v>264.99</v>
      </c>
      <c r="AG179" s="290">
        <f t="shared" si="90"/>
        <v>346.99</v>
      </c>
      <c r="AH179" s="291">
        <f t="shared" si="91"/>
        <v>3</v>
      </c>
      <c r="AI179" s="291">
        <f t="shared" si="92"/>
        <v>3</v>
      </c>
      <c r="AJ179" s="291">
        <f t="shared" si="93"/>
        <v>6</v>
      </c>
      <c r="AK179" s="291">
        <f t="shared" si="94"/>
        <v>2</v>
      </c>
      <c r="AL179" s="291">
        <f t="shared" si="95"/>
        <v>3</v>
      </c>
    </row>
    <row r="180" spans="1:38" s="289" customFormat="1" ht="14.25" customHeight="1">
      <c r="A180" s="293">
        <v>4</v>
      </c>
      <c r="B180" s="294" t="s">
        <v>906</v>
      </c>
      <c r="C180" s="294" t="s">
        <v>907</v>
      </c>
      <c r="D180" s="295" t="s">
        <v>908</v>
      </c>
      <c r="E180" s="296" t="s">
        <v>613</v>
      </c>
      <c r="F180" s="306" t="s">
        <v>909</v>
      </c>
      <c r="G180" s="297">
        <v>4</v>
      </c>
      <c r="H180" s="310">
        <v>263.32</v>
      </c>
      <c r="I180" s="297">
        <v>4</v>
      </c>
      <c r="J180" s="310">
        <v>258.82</v>
      </c>
      <c r="K180" s="297">
        <v>2</v>
      </c>
      <c r="L180" s="310">
        <v>263.32</v>
      </c>
      <c r="M180" s="297">
        <v>4</v>
      </c>
      <c r="N180" s="310">
        <v>260.82</v>
      </c>
      <c r="O180" s="297">
        <v>0</v>
      </c>
      <c r="P180" s="310">
        <v>0</v>
      </c>
      <c r="Q180" s="286">
        <f t="shared" si="80"/>
        <v>262.4866666666667</v>
      </c>
      <c r="R180" s="288">
        <f t="shared" si="81"/>
        <v>310.5783333333334</v>
      </c>
      <c r="S180" s="285"/>
      <c r="T180" s="287" t="str">
        <f t="shared" si="82"/>
        <v>ANO</v>
      </c>
      <c r="U180" s="299">
        <v>358.67</v>
      </c>
      <c r="V180" s="299"/>
      <c r="W180" s="299"/>
      <c r="X180" s="300"/>
      <c r="Y180" s="301">
        <f t="shared" si="83"/>
        <v>358.67</v>
      </c>
      <c r="AA180" s="290">
        <f t="shared" si="84"/>
        <v>262.4866666666667</v>
      </c>
      <c r="AB180" s="290">
        <f t="shared" si="85"/>
        <v>10</v>
      </c>
      <c r="AC180" s="302">
        <f t="shared" si="86"/>
        <v>263.32</v>
      </c>
      <c r="AD180" s="302">
        <f t="shared" si="87"/>
        <v>258.82</v>
      </c>
      <c r="AE180" s="302">
        <f t="shared" si="88"/>
        <v>263.32</v>
      </c>
      <c r="AF180" s="302">
        <f t="shared" si="89"/>
        <v>260.82</v>
      </c>
      <c r="AG180" s="302">
        <f t="shared" si="90"/>
        <v>0</v>
      </c>
      <c r="AH180" s="303">
        <f t="shared" si="91"/>
        <v>4</v>
      </c>
      <c r="AI180" s="303">
        <f t="shared" si="92"/>
        <v>4</v>
      </c>
      <c r="AJ180" s="303">
        <f t="shared" si="93"/>
        <v>2</v>
      </c>
      <c r="AK180" s="303">
        <f t="shared" si="94"/>
        <v>4</v>
      </c>
      <c r="AL180" s="303">
        <f t="shared" si="95"/>
        <v>100</v>
      </c>
    </row>
    <row r="181" spans="1:38" s="289" customFormat="1" ht="14.25" customHeight="1">
      <c r="A181" s="293">
        <v>5</v>
      </c>
      <c r="B181" s="294" t="s">
        <v>910</v>
      </c>
      <c r="C181" s="294" t="s">
        <v>809</v>
      </c>
      <c r="D181" s="295" t="s">
        <v>911</v>
      </c>
      <c r="E181" s="307" t="s">
        <v>118</v>
      </c>
      <c r="F181" s="306" t="s">
        <v>912</v>
      </c>
      <c r="G181" s="297">
        <v>5</v>
      </c>
      <c r="H181" s="310">
        <v>256.99</v>
      </c>
      <c r="I181" s="297">
        <v>5</v>
      </c>
      <c r="J181" s="310">
        <v>253.99</v>
      </c>
      <c r="K181" s="297">
        <v>3</v>
      </c>
      <c r="L181" s="310">
        <v>260.49</v>
      </c>
      <c r="M181" s="297">
        <v>5</v>
      </c>
      <c r="N181" s="310">
        <v>257.49</v>
      </c>
      <c r="O181" s="297">
        <v>0</v>
      </c>
      <c r="P181" s="310">
        <v>0</v>
      </c>
      <c r="Q181" s="286">
        <f t="shared" si="80"/>
        <v>258.3233333333333</v>
      </c>
      <c r="R181" s="288">
        <f t="shared" si="81"/>
        <v>258.3233333333333</v>
      </c>
      <c r="S181" s="285"/>
      <c r="T181" s="287" t="str">
        <f t="shared" si="82"/>
        <v>NE</v>
      </c>
      <c r="U181" s="299"/>
      <c r="V181" s="299"/>
      <c r="W181" s="299">
        <v>0</v>
      </c>
      <c r="X181" s="300"/>
      <c r="Y181" s="301">
        <f t="shared" si="83"/>
        <v>0</v>
      </c>
      <c r="Z181" s="257"/>
      <c r="AA181" s="290">
        <f t="shared" si="84"/>
        <v>258.3233333333333</v>
      </c>
      <c r="AB181" s="290">
        <f t="shared" si="85"/>
        <v>13</v>
      </c>
      <c r="AC181" s="302">
        <f t="shared" si="86"/>
        <v>256.99</v>
      </c>
      <c r="AD181" s="302">
        <f t="shared" si="87"/>
        <v>253.99</v>
      </c>
      <c r="AE181" s="302">
        <f t="shared" si="88"/>
        <v>260.49</v>
      </c>
      <c r="AF181" s="302">
        <f t="shared" si="89"/>
        <v>257.49</v>
      </c>
      <c r="AG181" s="302">
        <f t="shared" si="90"/>
        <v>0</v>
      </c>
      <c r="AH181" s="303">
        <f t="shared" si="91"/>
        <v>5</v>
      </c>
      <c r="AI181" s="303">
        <f t="shared" si="92"/>
        <v>5</v>
      </c>
      <c r="AJ181" s="303">
        <f t="shared" si="93"/>
        <v>3</v>
      </c>
      <c r="AK181" s="303">
        <f t="shared" si="94"/>
        <v>5</v>
      </c>
      <c r="AL181" s="303">
        <f t="shared" si="95"/>
        <v>100</v>
      </c>
    </row>
    <row r="182" spans="1:38" s="289" customFormat="1" ht="14.25" customHeight="1">
      <c r="A182" s="293">
        <v>6</v>
      </c>
      <c r="B182" s="294" t="s">
        <v>913</v>
      </c>
      <c r="C182" s="294" t="s">
        <v>914</v>
      </c>
      <c r="D182" s="358" t="s">
        <v>915</v>
      </c>
      <c r="E182" s="307" t="s">
        <v>118</v>
      </c>
      <c r="F182" s="306" t="s">
        <v>916</v>
      </c>
      <c r="G182" s="297">
        <v>6</v>
      </c>
      <c r="H182" s="310">
        <v>244.32</v>
      </c>
      <c r="I182" s="297">
        <v>6</v>
      </c>
      <c r="J182" s="310">
        <v>246.82</v>
      </c>
      <c r="K182" s="297">
        <v>4</v>
      </c>
      <c r="L182" s="310">
        <v>254.32</v>
      </c>
      <c r="M182" s="297">
        <v>6</v>
      </c>
      <c r="N182" s="310">
        <v>252.32</v>
      </c>
      <c r="O182" s="297">
        <v>0</v>
      </c>
      <c r="P182" s="310">
        <v>0</v>
      </c>
      <c r="Q182" s="286">
        <f t="shared" si="80"/>
        <v>251.15333333333334</v>
      </c>
      <c r="R182" s="288">
        <f t="shared" si="81"/>
        <v>251.15333333333334</v>
      </c>
      <c r="S182" s="285"/>
      <c r="T182" s="287" t="str">
        <f t="shared" si="82"/>
        <v>NE</v>
      </c>
      <c r="U182" s="299"/>
      <c r="V182" s="299"/>
      <c r="W182" s="299">
        <v>0</v>
      </c>
      <c r="X182" s="300"/>
      <c r="Y182" s="301">
        <f t="shared" si="83"/>
        <v>0</v>
      </c>
      <c r="Z182" s="257"/>
      <c r="AA182" s="290">
        <f t="shared" si="84"/>
        <v>251.15333333333334</v>
      </c>
      <c r="AB182" s="290">
        <f t="shared" si="85"/>
        <v>16</v>
      </c>
      <c r="AC182" s="302">
        <f t="shared" si="86"/>
        <v>244.32</v>
      </c>
      <c r="AD182" s="302">
        <f t="shared" si="87"/>
        <v>246.82</v>
      </c>
      <c r="AE182" s="302">
        <f t="shared" si="88"/>
        <v>254.32</v>
      </c>
      <c r="AF182" s="302">
        <f t="shared" si="89"/>
        <v>252.32</v>
      </c>
      <c r="AG182" s="302">
        <f t="shared" si="90"/>
        <v>0</v>
      </c>
      <c r="AH182" s="303">
        <f t="shared" si="91"/>
        <v>6</v>
      </c>
      <c r="AI182" s="303">
        <f t="shared" si="92"/>
        <v>6</v>
      </c>
      <c r="AJ182" s="303">
        <f t="shared" si="93"/>
        <v>4</v>
      </c>
      <c r="AK182" s="303">
        <f t="shared" si="94"/>
        <v>6</v>
      </c>
      <c r="AL182" s="303">
        <f t="shared" si="95"/>
        <v>100</v>
      </c>
    </row>
    <row r="183" spans="1:38" s="257" customFormat="1" ht="14.25" customHeight="1">
      <c r="A183" s="293">
        <v>7</v>
      </c>
      <c r="B183" s="325" t="s">
        <v>571</v>
      </c>
      <c r="C183" s="325" t="s">
        <v>572</v>
      </c>
      <c r="D183" s="304" t="s">
        <v>573</v>
      </c>
      <c r="E183" s="359" t="s">
        <v>565</v>
      </c>
      <c r="F183" s="325" t="s">
        <v>439</v>
      </c>
      <c r="G183" s="297">
        <v>0</v>
      </c>
      <c r="H183" s="310">
        <v>0</v>
      </c>
      <c r="I183" s="297">
        <v>0</v>
      </c>
      <c r="J183" s="310">
        <v>0</v>
      </c>
      <c r="K183" s="297">
        <v>0</v>
      </c>
      <c r="L183" s="310">
        <v>0</v>
      </c>
      <c r="M183" s="297">
        <v>0</v>
      </c>
      <c r="N183" s="310">
        <v>0</v>
      </c>
      <c r="O183" s="297">
        <v>4</v>
      </c>
      <c r="P183" s="310">
        <v>171</v>
      </c>
      <c r="Q183" s="286">
        <f t="shared" si="80"/>
        <v>57</v>
      </c>
      <c r="R183" s="288">
        <f t="shared" si="81"/>
        <v>57</v>
      </c>
      <c r="S183" s="285"/>
      <c r="T183" s="287" t="str">
        <f t="shared" si="82"/>
        <v>NE</v>
      </c>
      <c r="U183" s="299"/>
      <c r="V183" s="299"/>
      <c r="W183" s="299">
        <v>1</v>
      </c>
      <c r="X183" s="300"/>
      <c r="Y183" s="301">
        <f t="shared" si="83"/>
        <v>1</v>
      </c>
      <c r="AA183" s="290">
        <f t="shared" si="84"/>
        <v>57</v>
      </c>
      <c r="AB183" s="290">
        <f t="shared" si="85"/>
        <v>204</v>
      </c>
      <c r="AC183" s="302">
        <f t="shared" si="86"/>
        <v>0</v>
      </c>
      <c r="AD183" s="302">
        <f t="shared" si="87"/>
        <v>0</v>
      </c>
      <c r="AE183" s="302">
        <f t="shared" si="88"/>
        <v>0</v>
      </c>
      <c r="AF183" s="302">
        <f t="shared" si="89"/>
        <v>0</v>
      </c>
      <c r="AG183" s="302">
        <f t="shared" si="90"/>
        <v>171</v>
      </c>
      <c r="AH183" s="303">
        <f t="shared" si="91"/>
        <v>100</v>
      </c>
      <c r="AI183" s="303">
        <f t="shared" si="92"/>
        <v>100</v>
      </c>
      <c r="AJ183" s="303">
        <f t="shared" si="93"/>
        <v>100</v>
      </c>
      <c r="AK183" s="303">
        <f t="shared" si="94"/>
        <v>100</v>
      </c>
      <c r="AL183" s="303">
        <f t="shared" si="95"/>
        <v>4</v>
      </c>
    </row>
    <row r="184" spans="1:38" s="257" customFormat="1" ht="14.25" customHeight="1">
      <c r="A184" s="293">
        <v>8</v>
      </c>
      <c r="B184" s="296" t="s">
        <v>917</v>
      </c>
      <c r="C184" s="296" t="s">
        <v>696</v>
      </c>
      <c r="D184" s="304" t="s">
        <v>918</v>
      </c>
      <c r="E184" s="308" t="s">
        <v>919</v>
      </c>
      <c r="F184" s="308" t="s">
        <v>920</v>
      </c>
      <c r="G184" s="297">
        <v>0</v>
      </c>
      <c r="H184" s="310">
        <v>0</v>
      </c>
      <c r="I184" s="297">
        <v>7</v>
      </c>
      <c r="J184" s="310">
        <v>87.5</v>
      </c>
      <c r="K184" s="297">
        <v>7</v>
      </c>
      <c r="L184" s="310">
        <v>40</v>
      </c>
      <c r="M184" s="297">
        <v>0</v>
      </c>
      <c r="N184" s="310">
        <v>0</v>
      </c>
      <c r="O184" s="297">
        <v>0</v>
      </c>
      <c r="P184" s="310">
        <v>0</v>
      </c>
      <c r="Q184" s="286">
        <f t="shared" si="80"/>
        <v>42.5</v>
      </c>
      <c r="R184" s="284">
        <f t="shared" si="81"/>
        <v>42.5</v>
      </c>
      <c r="S184" s="267"/>
      <c r="T184" s="286" t="str">
        <f t="shared" si="82"/>
        <v>NE</v>
      </c>
      <c r="U184" s="299"/>
      <c r="V184" s="299"/>
      <c r="W184" s="299">
        <v>0</v>
      </c>
      <c r="X184" s="300"/>
      <c r="Y184" s="301">
        <f t="shared" si="83"/>
        <v>0</v>
      </c>
      <c r="Z184" s="272"/>
      <c r="AA184" s="290">
        <f t="shared" si="84"/>
        <v>42.5</v>
      </c>
      <c r="AB184" s="290">
        <f t="shared" si="85"/>
        <v>114</v>
      </c>
      <c r="AC184" s="302">
        <f t="shared" si="86"/>
        <v>0</v>
      </c>
      <c r="AD184" s="302">
        <f t="shared" si="87"/>
        <v>87.5</v>
      </c>
      <c r="AE184" s="302">
        <f t="shared" si="88"/>
        <v>40</v>
      </c>
      <c r="AF184" s="302">
        <f t="shared" si="89"/>
        <v>0</v>
      </c>
      <c r="AG184" s="302">
        <f t="shared" si="90"/>
        <v>0</v>
      </c>
      <c r="AH184" s="303">
        <f t="shared" si="91"/>
        <v>100</v>
      </c>
      <c r="AI184" s="303">
        <f t="shared" si="92"/>
        <v>7</v>
      </c>
      <c r="AJ184" s="303">
        <f t="shared" si="93"/>
        <v>7</v>
      </c>
      <c r="AK184" s="303">
        <f t="shared" si="94"/>
        <v>100</v>
      </c>
      <c r="AL184" s="303">
        <f t="shared" si="95"/>
        <v>100</v>
      </c>
    </row>
    <row r="186" spans="1:38" s="257" customFormat="1" ht="23.25">
      <c r="A186" s="315"/>
      <c r="B186" s="316" t="s">
        <v>921</v>
      </c>
      <c r="C186" s="317"/>
      <c r="D186" s="315"/>
      <c r="E186" s="317"/>
      <c r="F186" s="270" t="s">
        <v>922</v>
      </c>
      <c r="G186" s="315"/>
      <c r="H186" s="315"/>
      <c r="I186" s="315"/>
      <c r="J186" s="318"/>
      <c r="K186" s="315"/>
      <c r="L186" s="318"/>
      <c r="M186" s="315"/>
      <c r="N186" s="318"/>
      <c r="O186" s="315"/>
      <c r="P186" s="318"/>
      <c r="Q186" s="318"/>
      <c r="T186" s="425" t="s">
        <v>534</v>
      </c>
      <c r="U186" s="425"/>
      <c r="V186" s="425"/>
      <c r="W186" s="425"/>
      <c r="X186" s="425"/>
      <c r="Y186" s="425"/>
      <c r="AA186" s="429" t="s">
        <v>535</v>
      </c>
      <c r="AB186" s="430"/>
      <c r="AC186" s="429" t="s">
        <v>536</v>
      </c>
      <c r="AD186" s="431"/>
      <c r="AE186" s="431"/>
      <c r="AF186" s="431"/>
      <c r="AG186" s="430"/>
      <c r="AH186" s="425" t="s">
        <v>537</v>
      </c>
      <c r="AI186" s="425"/>
      <c r="AJ186" s="425"/>
      <c r="AK186" s="425"/>
      <c r="AL186" s="425"/>
    </row>
    <row r="187" spans="1:38" s="276" customFormat="1" ht="33.75" customHeight="1">
      <c r="A187" s="274" t="s">
        <v>30</v>
      </c>
      <c r="B187" s="274" t="s">
        <v>538</v>
      </c>
      <c r="C187" s="274" t="s">
        <v>539</v>
      </c>
      <c r="D187" s="274" t="s">
        <v>9</v>
      </c>
      <c r="E187" s="274" t="s">
        <v>32</v>
      </c>
      <c r="F187" s="274" t="s">
        <v>540</v>
      </c>
      <c r="G187" s="426" t="s">
        <v>923</v>
      </c>
      <c r="H187" s="426"/>
      <c r="I187" s="427" t="s">
        <v>542</v>
      </c>
      <c r="J187" s="428"/>
      <c r="K187" s="427" t="s">
        <v>543</v>
      </c>
      <c r="L187" s="428"/>
      <c r="M187" s="427" t="s">
        <v>544</v>
      </c>
      <c r="N187" s="428"/>
      <c r="O187" s="427" t="s">
        <v>545</v>
      </c>
      <c r="P187" s="428"/>
      <c r="Q187" s="275" t="s">
        <v>515</v>
      </c>
      <c r="R187" s="275" t="s">
        <v>546</v>
      </c>
      <c r="T187" s="275" t="s">
        <v>547</v>
      </c>
      <c r="U187" s="275" t="s">
        <v>548</v>
      </c>
      <c r="V187" s="275" t="s">
        <v>549</v>
      </c>
      <c r="W187" s="275" t="s">
        <v>550</v>
      </c>
      <c r="X187" s="275" t="s">
        <v>551</v>
      </c>
      <c r="Y187" s="275" t="s">
        <v>552</v>
      </c>
      <c r="AA187" s="274" t="s">
        <v>553</v>
      </c>
      <c r="AB187" s="274" t="s">
        <v>554</v>
      </c>
      <c r="AC187" s="274" t="s">
        <v>555</v>
      </c>
      <c r="AD187" s="274" t="s">
        <v>556</v>
      </c>
      <c r="AE187" s="274" t="s">
        <v>557</v>
      </c>
      <c r="AF187" s="274" t="s">
        <v>558</v>
      </c>
      <c r="AG187" s="274" t="s">
        <v>559</v>
      </c>
      <c r="AH187" s="274" t="s">
        <v>555</v>
      </c>
      <c r="AI187" s="274" t="s">
        <v>556</v>
      </c>
      <c r="AJ187" s="274" t="s">
        <v>557</v>
      </c>
      <c r="AK187" s="274" t="s">
        <v>558</v>
      </c>
      <c r="AL187" s="274" t="s">
        <v>559</v>
      </c>
    </row>
    <row r="188" spans="1:38" s="289" customFormat="1" ht="14.25" customHeight="1">
      <c r="A188" s="277">
        <v>1</v>
      </c>
      <c r="B188" s="360" t="s">
        <v>721</v>
      </c>
      <c r="C188" s="360" t="s">
        <v>599</v>
      </c>
      <c r="D188" s="361" t="s">
        <v>436</v>
      </c>
      <c r="E188" s="319" t="s">
        <v>118</v>
      </c>
      <c r="F188" s="362" t="s">
        <v>78</v>
      </c>
      <c r="G188" s="281">
        <v>1</v>
      </c>
      <c r="H188" s="363">
        <v>5</v>
      </c>
      <c r="I188" s="281">
        <v>0</v>
      </c>
      <c r="J188" s="363">
        <v>27</v>
      </c>
      <c r="K188" s="281">
        <v>1</v>
      </c>
      <c r="L188" s="363">
        <v>2</v>
      </c>
      <c r="M188" s="281">
        <v>1</v>
      </c>
      <c r="N188" s="363">
        <v>2</v>
      </c>
      <c r="O188" s="281">
        <v>1</v>
      </c>
      <c r="P188" s="363">
        <v>2</v>
      </c>
      <c r="Q188" s="364">
        <f aca="true" t="shared" si="96" ref="Q188:Q195">AA188</f>
        <v>6</v>
      </c>
      <c r="R188" s="286">
        <f aca="true" t="shared" si="97" ref="R188:R195">IF(T188="ANO",AVERAGE(Q188,U188,V188,W188,X188),Q188)</f>
        <v>6</v>
      </c>
      <c r="S188" s="285"/>
      <c r="T188" s="287" t="str">
        <f aca="true" t="shared" si="98" ref="T188:T195">IF(AVERAGE(U188:X188)&lt;Q188,"ANO","NE")</f>
        <v>NE</v>
      </c>
      <c r="U188" s="291">
        <v>6</v>
      </c>
      <c r="V188" s="291"/>
      <c r="W188" s="291"/>
      <c r="X188" s="291"/>
      <c r="Y188" s="286">
        <f aca="true" t="shared" si="99" ref="Y188:Y195">AVERAGE(U188:X188)</f>
        <v>6</v>
      </c>
      <c r="AA188" s="290">
        <f aca="true" t="shared" si="100" ref="AA188:AA195">SMALL(AC188:AG188,1)+SMALL(AC188:AG188,2)+SMALL(AC188:AG188,3)</f>
        <v>6</v>
      </c>
      <c r="AB188" s="290">
        <f aca="true" t="shared" si="101" ref="AB188:AB195">SMALL(AH188:AL188,1)+SMALL(AH188:AL188,2)+SMALL(AH188:AL188,3)</f>
        <v>3</v>
      </c>
      <c r="AC188" s="291">
        <f aca="true" t="shared" si="102" ref="AC188:AC195">IF(H188=0,200,H188)</f>
        <v>5</v>
      </c>
      <c r="AD188" s="291">
        <f aca="true" t="shared" si="103" ref="AD188:AD195">IF(J188=0,200,J188)</f>
        <v>27</v>
      </c>
      <c r="AE188" s="291">
        <f aca="true" t="shared" si="104" ref="AE188:AE195">IF(L188=0,200,L188)</f>
        <v>2</v>
      </c>
      <c r="AF188" s="291">
        <f aca="true" t="shared" si="105" ref="AF188:AF195">IF(N188=0,200,N188)</f>
        <v>2</v>
      </c>
      <c r="AG188" s="291">
        <f aca="true" t="shared" si="106" ref="AG188:AG195">IF(P188=0,200,P188)</f>
        <v>2</v>
      </c>
      <c r="AH188" s="291">
        <f aca="true" t="shared" si="107" ref="AH188:AH195">IF(G188=0,100,G188)</f>
        <v>1</v>
      </c>
      <c r="AI188" s="291">
        <f aca="true" t="shared" si="108" ref="AI188:AI195">IF(I188=0,100,I188)</f>
        <v>100</v>
      </c>
      <c r="AJ188" s="291">
        <f aca="true" t="shared" si="109" ref="AJ188:AJ195">IF(K188=0,100,K188)</f>
        <v>1</v>
      </c>
      <c r="AK188" s="291">
        <f aca="true" t="shared" si="110" ref="AK188:AK195">IF(M188=0,100,M188)</f>
        <v>1</v>
      </c>
      <c r="AL188" s="291">
        <f aca="true" t="shared" si="111" ref="AL188:AL195">IF(O188=0,100,O188)</f>
        <v>1</v>
      </c>
    </row>
    <row r="189" spans="1:38" s="289" customFormat="1" ht="14.25" customHeight="1">
      <c r="A189" s="277">
        <v>2</v>
      </c>
      <c r="B189" s="365" t="s">
        <v>924</v>
      </c>
      <c r="C189" s="365" t="s">
        <v>718</v>
      </c>
      <c r="D189" s="330" t="s">
        <v>119</v>
      </c>
      <c r="E189" s="366" t="s">
        <v>125</v>
      </c>
      <c r="F189" s="365" t="s">
        <v>121</v>
      </c>
      <c r="G189" s="281">
        <v>2</v>
      </c>
      <c r="H189" s="363">
        <v>5</v>
      </c>
      <c r="I189" s="281">
        <v>0</v>
      </c>
      <c r="J189" s="363">
        <v>27</v>
      </c>
      <c r="K189" s="281">
        <v>2</v>
      </c>
      <c r="L189" s="363">
        <v>4</v>
      </c>
      <c r="M189" s="281">
        <v>2</v>
      </c>
      <c r="N189" s="363">
        <v>3</v>
      </c>
      <c r="O189" s="281">
        <v>2</v>
      </c>
      <c r="P189" s="363">
        <v>4</v>
      </c>
      <c r="Q189" s="364">
        <f t="shared" si="96"/>
        <v>11</v>
      </c>
      <c r="R189" s="286">
        <f t="shared" si="97"/>
        <v>7.5</v>
      </c>
      <c r="S189" s="285"/>
      <c r="T189" s="286" t="str">
        <f t="shared" si="98"/>
        <v>ANO</v>
      </c>
      <c r="U189" s="291">
        <v>4</v>
      </c>
      <c r="V189" s="291"/>
      <c r="W189" s="291"/>
      <c r="X189" s="291"/>
      <c r="Y189" s="286">
        <f t="shared" si="99"/>
        <v>4</v>
      </c>
      <c r="AA189" s="290">
        <f t="shared" si="100"/>
        <v>11</v>
      </c>
      <c r="AB189" s="290">
        <f t="shared" si="101"/>
        <v>6</v>
      </c>
      <c r="AC189" s="291">
        <f t="shared" si="102"/>
        <v>5</v>
      </c>
      <c r="AD189" s="291">
        <f t="shared" si="103"/>
        <v>27</v>
      </c>
      <c r="AE189" s="291">
        <f t="shared" si="104"/>
        <v>4</v>
      </c>
      <c r="AF189" s="291">
        <f t="shared" si="105"/>
        <v>3</v>
      </c>
      <c r="AG189" s="291">
        <f t="shared" si="106"/>
        <v>4</v>
      </c>
      <c r="AH189" s="291">
        <f t="shared" si="107"/>
        <v>2</v>
      </c>
      <c r="AI189" s="291">
        <f t="shared" si="108"/>
        <v>100</v>
      </c>
      <c r="AJ189" s="291">
        <f t="shared" si="109"/>
        <v>2</v>
      </c>
      <c r="AK189" s="291">
        <f t="shared" si="110"/>
        <v>2</v>
      </c>
      <c r="AL189" s="291">
        <f t="shared" si="111"/>
        <v>2</v>
      </c>
    </row>
    <row r="190" spans="1:38" s="289" customFormat="1" ht="14.25" customHeight="1">
      <c r="A190" s="277">
        <v>3</v>
      </c>
      <c r="B190" s="360" t="s">
        <v>925</v>
      </c>
      <c r="C190" s="360" t="s">
        <v>596</v>
      </c>
      <c r="D190" s="361" t="s">
        <v>129</v>
      </c>
      <c r="E190" s="366" t="s">
        <v>125</v>
      </c>
      <c r="F190" s="360" t="s">
        <v>130</v>
      </c>
      <c r="G190" s="281">
        <v>3</v>
      </c>
      <c r="H190" s="363">
        <v>12</v>
      </c>
      <c r="I190" s="281">
        <v>0</v>
      </c>
      <c r="J190" s="363">
        <v>27</v>
      </c>
      <c r="K190" s="281">
        <v>3</v>
      </c>
      <c r="L190" s="363">
        <v>6</v>
      </c>
      <c r="M190" s="281">
        <v>4</v>
      </c>
      <c r="N190" s="363">
        <v>7</v>
      </c>
      <c r="O190" s="281">
        <v>3</v>
      </c>
      <c r="P190" s="363">
        <v>5</v>
      </c>
      <c r="Q190" s="364">
        <f t="shared" si="96"/>
        <v>18</v>
      </c>
      <c r="R190" s="286">
        <f t="shared" si="97"/>
        <v>7.6</v>
      </c>
      <c r="S190" s="285"/>
      <c r="T190" s="286" t="str">
        <f t="shared" si="98"/>
        <v>ANO</v>
      </c>
      <c r="U190" s="291">
        <v>10</v>
      </c>
      <c r="V190" s="291">
        <v>5</v>
      </c>
      <c r="W190" s="291">
        <v>2</v>
      </c>
      <c r="X190" s="291">
        <v>3</v>
      </c>
      <c r="Y190" s="286">
        <f t="shared" si="99"/>
        <v>5</v>
      </c>
      <c r="AA190" s="290">
        <f t="shared" si="100"/>
        <v>18</v>
      </c>
      <c r="AB190" s="290">
        <f t="shared" si="101"/>
        <v>9</v>
      </c>
      <c r="AC190" s="291">
        <f t="shared" si="102"/>
        <v>12</v>
      </c>
      <c r="AD190" s="291">
        <f t="shared" si="103"/>
        <v>27</v>
      </c>
      <c r="AE190" s="291">
        <f t="shared" si="104"/>
        <v>6</v>
      </c>
      <c r="AF190" s="291">
        <f t="shared" si="105"/>
        <v>7</v>
      </c>
      <c r="AG190" s="291">
        <f t="shared" si="106"/>
        <v>5</v>
      </c>
      <c r="AH190" s="291">
        <f t="shared" si="107"/>
        <v>3</v>
      </c>
      <c r="AI190" s="291">
        <f t="shared" si="108"/>
        <v>100</v>
      </c>
      <c r="AJ190" s="291">
        <f t="shared" si="109"/>
        <v>3</v>
      </c>
      <c r="AK190" s="291">
        <f t="shared" si="110"/>
        <v>4</v>
      </c>
      <c r="AL190" s="291">
        <f t="shared" si="111"/>
        <v>3</v>
      </c>
    </row>
    <row r="191" spans="1:38" s="257" customFormat="1" ht="14.25" customHeight="1">
      <c r="A191" s="293">
        <v>4</v>
      </c>
      <c r="B191" s="313" t="s">
        <v>926</v>
      </c>
      <c r="C191" s="367" t="s">
        <v>696</v>
      </c>
      <c r="D191" s="293" t="s">
        <v>124</v>
      </c>
      <c r="E191" s="368" t="s">
        <v>125</v>
      </c>
      <c r="F191" s="369" t="s">
        <v>126</v>
      </c>
      <c r="G191" s="297">
        <v>0</v>
      </c>
      <c r="H191" s="370">
        <v>27</v>
      </c>
      <c r="I191" s="297">
        <v>0</v>
      </c>
      <c r="J191" s="370">
        <v>27</v>
      </c>
      <c r="K191" s="297">
        <v>4</v>
      </c>
      <c r="L191" s="370">
        <v>8</v>
      </c>
      <c r="M191" s="297">
        <v>5</v>
      </c>
      <c r="N191" s="370">
        <v>9</v>
      </c>
      <c r="O191" s="297">
        <v>4</v>
      </c>
      <c r="P191" s="370">
        <v>8</v>
      </c>
      <c r="Q191" s="364">
        <f t="shared" si="96"/>
        <v>25</v>
      </c>
      <c r="R191" s="287">
        <f t="shared" si="97"/>
        <v>25</v>
      </c>
      <c r="T191" s="287" t="str">
        <f t="shared" si="98"/>
        <v>NE</v>
      </c>
      <c r="U191" s="299"/>
      <c r="V191" s="299"/>
      <c r="W191" s="303">
        <v>200</v>
      </c>
      <c r="X191" s="300"/>
      <c r="Y191" s="301">
        <f t="shared" si="99"/>
        <v>200</v>
      </c>
      <c r="AA191" s="290">
        <f t="shared" si="100"/>
        <v>25</v>
      </c>
      <c r="AB191" s="290">
        <f t="shared" si="101"/>
        <v>13</v>
      </c>
      <c r="AC191" s="303">
        <f t="shared" si="102"/>
        <v>27</v>
      </c>
      <c r="AD191" s="303">
        <f t="shared" si="103"/>
        <v>27</v>
      </c>
      <c r="AE191" s="303">
        <f t="shared" si="104"/>
        <v>8</v>
      </c>
      <c r="AF191" s="303">
        <f t="shared" si="105"/>
        <v>9</v>
      </c>
      <c r="AG191" s="303">
        <f t="shared" si="106"/>
        <v>8</v>
      </c>
      <c r="AH191" s="303">
        <f t="shared" si="107"/>
        <v>100</v>
      </c>
      <c r="AI191" s="303">
        <f t="shared" si="108"/>
        <v>100</v>
      </c>
      <c r="AJ191" s="303">
        <f t="shared" si="109"/>
        <v>4</v>
      </c>
      <c r="AK191" s="303">
        <f t="shared" si="110"/>
        <v>5</v>
      </c>
      <c r="AL191" s="303">
        <f t="shared" si="111"/>
        <v>4</v>
      </c>
    </row>
    <row r="192" spans="1:38" s="257" customFormat="1" ht="14.25" customHeight="1">
      <c r="A192" s="293">
        <v>5</v>
      </c>
      <c r="B192" s="371" t="s">
        <v>927</v>
      </c>
      <c r="C192" s="371" t="s">
        <v>928</v>
      </c>
      <c r="D192" s="295" t="s">
        <v>727</v>
      </c>
      <c r="E192" s="296" t="s">
        <v>120</v>
      </c>
      <c r="F192" s="371" t="s">
        <v>929</v>
      </c>
      <c r="G192" s="297">
        <v>0</v>
      </c>
      <c r="H192" s="370">
        <v>27</v>
      </c>
      <c r="I192" s="297">
        <v>1</v>
      </c>
      <c r="J192" s="370">
        <v>2</v>
      </c>
      <c r="K192" s="297">
        <v>0</v>
      </c>
      <c r="L192" s="370">
        <v>27</v>
      </c>
      <c r="M192" s="297">
        <v>3</v>
      </c>
      <c r="N192" s="370">
        <v>6</v>
      </c>
      <c r="O192" s="297">
        <v>0</v>
      </c>
      <c r="P192" s="370">
        <v>0</v>
      </c>
      <c r="Q192" s="364">
        <f t="shared" si="96"/>
        <v>35</v>
      </c>
      <c r="R192" s="286">
        <f t="shared" si="97"/>
        <v>16.666666666666668</v>
      </c>
      <c r="T192" s="287" t="str">
        <f t="shared" si="98"/>
        <v>ANO</v>
      </c>
      <c r="U192" s="303">
        <v>12</v>
      </c>
      <c r="V192" s="303"/>
      <c r="W192" s="303">
        <v>3</v>
      </c>
      <c r="X192" s="303"/>
      <c r="Y192" s="301">
        <f t="shared" si="99"/>
        <v>7.5</v>
      </c>
      <c r="AA192" s="290">
        <f t="shared" si="100"/>
        <v>35</v>
      </c>
      <c r="AB192" s="290">
        <f t="shared" si="101"/>
        <v>104</v>
      </c>
      <c r="AC192" s="303">
        <f t="shared" si="102"/>
        <v>27</v>
      </c>
      <c r="AD192" s="303">
        <f t="shared" si="103"/>
        <v>2</v>
      </c>
      <c r="AE192" s="303">
        <f t="shared" si="104"/>
        <v>27</v>
      </c>
      <c r="AF192" s="303">
        <f t="shared" si="105"/>
        <v>6</v>
      </c>
      <c r="AG192" s="303">
        <f t="shared" si="106"/>
        <v>200</v>
      </c>
      <c r="AH192" s="303">
        <f t="shared" si="107"/>
        <v>100</v>
      </c>
      <c r="AI192" s="303">
        <f t="shared" si="108"/>
        <v>1</v>
      </c>
      <c r="AJ192" s="303">
        <f t="shared" si="109"/>
        <v>100</v>
      </c>
      <c r="AK192" s="303">
        <f t="shared" si="110"/>
        <v>3</v>
      </c>
      <c r="AL192" s="303">
        <f t="shared" si="111"/>
        <v>100</v>
      </c>
    </row>
    <row r="193" spans="1:38" s="257" customFormat="1" ht="14.25" customHeight="1">
      <c r="A193" s="293">
        <v>6</v>
      </c>
      <c r="B193" s="372" t="s">
        <v>930</v>
      </c>
      <c r="C193" s="372" t="s">
        <v>599</v>
      </c>
      <c r="D193" s="326" t="s">
        <v>122</v>
      </c>
      <c r="E193" s="307" t="s">
        <v>118</v>
      </c>
      <c r="F193" s="372" t="s">
        <v>123</v>
      </c>
      <c r="G193" s="297">
        <v>5</v>
      </c>
      <c r="H193" s="370">
        <v>27</v>
      </c>
      <c r="I193" s="297">
        <v>0</v>
      </c>
      <c r="J193" s="370">
        <v>27</v>
      </c>
      <c r="K193" s="297">
        <v>0</v>
      </c>
      <c r="L193" s="370">
        <v>27</v>
      </c>
      <c r="M193" s="297">
        <v>6</v>
      </c>
      <c r="N193" s="370">
        <v>11</v>
      </c>
      <c r="O193" s="297">
        <v>5</v>
      </c>
      <c r="P193" s="370">
        <v>10</v>
      </c>
      <c r="Q193" s="364">
        <f t="shared" si="96"/>
        <v>48</v>
      </c>
      <c r="R193" s="286">
        <f t="shared" si="97"/>
        <v>28</v>
      </c>
      <c r="S193" s="267"/>
      <c r="T193" s="286" t="str">
        <f t="shared" si="98"/>
        <v>ANO</v>
      </c>
      <c r="U193" s="303"/>
      <c r="V193" s="303"/>
      <c r="W193" s="303"/>
      <c r="X193" s="303">
        <v>8</v>
      </c>
      <c r="Y193" s="301">
        <f t="shared" si="99"/>
        <v>8</v>
      </c>
      <c r="Z193" s="272"/>
      <c r="AA193" s="290">
        <f t="shared" si="100"/>
        <v>48</v>
      </c>
      <c r="AB193" s="290">
        <f t="shared" si="101"/>
        <v>16</v>
      </c>
      <c r="AC193" s="303">
        <f t="shared" si="102"/>
        <v>27</v>
      </c>
      <c r="AD193" s="303">
        <f t="shared" si="103"/>
        <v>27</v>
      </c>
      <c r="AE193" s="303">
        <f t="shared" si="104"/>
        <v>27</v>
      </c>
      <c r="AF193" s="303">
        <f t="shared" si="105"/>
        <v>11</v>
      </c>
      <c r="AG193" s="303">
        <f t="shared" si="106"/>
        <v>10</v>
      </c>
      <c r="AH193" s="303">
        <f t="shared" si="107"/>
        <v>5</v>
      </c>
      <c r="AI193" s="303">
        <f t="shared" si="108"/>
        <v>100</v>
      </c>
      <c r="AJ193" s="303">
        <f t="shared" si="109"/>
        <v>100</v>
      </c>
      <c r="AK193" s="303">
        <f t="shared" si="110"/>
        <v>6</v>
      </c>
      <c r="AL193" s="303">
        <f t="shared" si="111"/>
        <v>5</v>
      </c>
    </row>
    <row r="194" spans="1:38" s="257" customFormat="1" ht="14.25" customHeight="1">
      <c r="A194" s="293">
        <v>7</v>
      </c>
      <c r="B194" s="372" t="s">
        <v>931</v>
      </c>
      <c r="C194" s="372" t="s">
        <v>214</v>
      </c>
      <c r="D194" s="326" t="s">
        <v>883</v>
      </c>
      <c r="E194" s="368" t="s">
        <v>932</v>
      </c>
      <c r="F194" s="372" t="s">
        <v>933</v>
      </c>
      <c r="G194" s="297">
        <v>0</v>
      </c>
      <c r="H194" s="370">
        <v>27</v>
      </c>
      <c r="I194" s="297">
        <v>2</v>
      </c>
      <c r="J194" s="370">
        <v>3</v>
      </c>
      <c r="K194" s="297">
        <v>0</v>
      </c>
      <c r="L194" s="370">
        <v>27</v>
      </c>
      <c r="M194" s="297">
        <v>0</v>
      </c>
      <c r="N194" s="370">
        <v>27</v>
      </c>
      <c r="O194" s="297">
        <v>0</v>
      </c>
      <c r="P194" s="370">
        <v>0</v>
      </c>
      <c r="Q194" s="364">
        <f t="shared" si="96"/>
        <v>57</v>
      </c>
      <c r="R194" s="286">
        <f t="shared" si="97"/>
        <v>57</v>
      </c>
      <c r="S194" s="267"/>
      <c r="T194" s="286" t="str">
        <f t="shared" si="98"/>
        <v>NE</v>
      </c>
      <c r="U194" s="303"/>
      <c r="V194" s="303"/>
      <c r="W194" s="303">
        <v>200</v>
      </c>
      <c r="X194" s="303"/>
      <c r="Y194" s="301">
        <f t="shared" si="99"/>
        <v>200</v>
      </c>
      <c r="Z194" s="272"/>
      <c r="AA194" s="290">
        <f t="shared" si="100"/>
        <v>57</v>
      </c>
      <c r="AB194" s="290">
        <f t="shared" si="101"/>
        <v>202</v>
      </c>
      <c r="AC194" s="303">
        <f t="shared" si="102"/>
        <v>27</v>
      </c>
      <c r="AD194" s="303">
        <f t="shared" si="103"/>
        <v>3</v>
      </c>
      <c r="AE194" s="303">
        <f t="shared" si="104"/>
        <v>27</v>
      </c>
      <c r="AF194" s="303">
        <f t="shared" si="105"/>
        <v>27</v>
      </c>
      <c r="AG194" s="303">
        <f t="shared" si="106"/>
        <v>200</v>
      </c>
      <c r="AH194" s="303">
        <f t="shared" si="107"/>
        <v>100</v>
      </c>
      <c r="AI194" s="303">
        <f t="shared" si="108"/>
        <v>2</v>
      </c>
      <c r="AJ194" s="303">
        <f t="shared" si="109"/>
        <v>100</v>
      </c>
      <c r="AK194" s="303">
        <f t="shared" si="110"/>
        <v>100</v>
      </c>
      <c r="AL194" s="303">
        <f t="shared" si="111"/>
        <v>100</v>
      </c>
    </row>
    <row r="195" spans="1:38" s="257" customFormat="1" ht="14.25" customHeight="1">
      <c r="A195" s="293">
        <v>8</v>
      </c>
      <c r="B195" s="372" t="s">
        <v>934</v>
      </c>
      <c r="C195" s="372" t="s">
        <v>658</v>
      </c>
      <c r="D195" s="295" t="s">
        <v>127</v>
      </c>
      <c r="E195" s="307" t="s">
        <v>128</v>
      </c>
      <c r="F195" s="372" t="s">
        <v>935</v>
      </c>
      <c r="G195" s="297">
        <v>4</v>
      </c>
      <c r="H195" s="370">
        <v>26</v>
      </c>
      <c r="I195" s="297">
        <v>0</v>
      </c>
      <c r="J195" s="370">
        <v>27</v>
      </c>
      <c r="K195" s="297">
        <v>0</v>
      </c>
      <c r="L195" s="370">
        <v>27</v>
      </c>
      <c r="M195" s="297">
        <v>0</v>
      </c>
      <c r="N195" s="370">
        <v>27</v>
      </c>
      <c r="O195" s="297">
        <v>0</v>
      </c>
      <c r="P195" s="370">
        <v>0</v>
      </c>
      <c r="Q195" s="364">
        <f t="shared" si="96"/>
        <v>80</v>
      </c>
      <c r="R195" s="286">
        <f t="shared" si="97"/>
        <v>80</v>
      </c>
      <c r="S195" s="267"/>
      <c r="T195" s="286" t="str">
        <f t="shared" si="98"/>
        <v>NE</v>
      </c>
      <c r="U195" s="303"/>
      <c r="V195" s="303"/>
      <c r="W195" s="303">
        <v>200</v>
      </c>
      <c r="X195" s="303"/>
      <c r="Y195" s="301">
        <f t="shared" si="99"/>
        <v>200</v>
      </c>
      <c r="Z195" s="272"/>
      <c r="AA195" s="290">
        <f t="shared" si="100"/>
        <v>80</v>
      </c>
      <c r="AB195" s="290">
        <f t="shared" si="101"/>
        <v>204</v>
      </c>
      <c r="AC195" s="303">
        <f t="shared" si="102"/>
        <v>26</v>
      </c>
      <c r="AD195" s="303">
        <f t="shared" si="103"/>
        <v>27</v>
      </c>
      <c r="AE195" s="303">
        <f t="shared" si="104"/>
        <v>27</v>
      </c>
      <c r="AF195" s="303">
        <f t="shared" si="105"/>
        <v>27</v>
      </c>
      <c r="AG195" s="303">
        <f t="shared" si="106"/>
        <v>200</v>
      </c>
      <c r="AH195" s="303">
        <f t="shared" si="107"/>
        <v>4</v>
      </c>
      <c r="AI195" s="303">
        <f t="shared" si="108"/>
        <v>100</v>
      </c>
      <c r="AJ195" s="303">
        <f t="shared" si="109"/>
        <v>100</v>
      </c>
      <c r="AK195" s="303">
        <f t="shared" si="110"/>
        <v>100</v>
      </c>
      <c r="AL195" s="303">
        <f t="shared" si="111"/>
        <v>100</v>
      </c>
    </row>
    <row r="196" spans="1:38" s="257" customFormat="1" ht="23.25">
      <c r="A196" s="315"/>
      <c r="B196" s="316" t="s">
        <v>941</v>
      </c>
      <c r="C196" s="317"/>
      <c r="D196" s="315"/>
      <c r="E196" s="317"/>
      <c r="F196" s="270" t="s">
        <v>922</v>
      </c>
      <c r="G196" s="315"/>
      <c r="H196" s="315"/>
      <c r="I196" s="315"/>
      <c r="J196" s="318"/>
      <c r="K196" s="315"/>
      <c r="L196" s="318"/>
      <c r="M196" s="315"/>
      <c r="N196" s="318"/>
      <c r="O196" s="315"/>
      <c r="P196" s="318"/>
      <c r="Q196" s="318"/>
      <c r="T196" s="425" t="s">
        <v>534</v>
      </c>
      <c r="U196" s="425"/>
      <c r="V196" s="425"/>
      <c r="W196" s="425"/>
      <c r="X196" s="425"/>
      <c r="Y196" s="425"/>
      <c r="AA196" s="429" t="s">
        <v>535</v>
      </c>
      <c r="AB196" s="430"/>
      <c r="AC196" s="429" t="s">
        <v>536</v>
      </c>
      <c r="AD196" s="431"/>
      <c r="AE196" s="431"/>
      <c r="AF196" s="431"/>
      <c r="AG196" s="430"/>
      <c r="AH196" s="425" t="s">
        <v>537</v>
      </c>
      <c r="AI196" s="425"/>
      <c r="AJ196" s="425"/>
      <c r="AK196" s="425"/>
      <c r="AL196" s="425"/>
    </row>
    <row r="197" spans="1:38" s="276" customFormat="1" ht="33.75" customHeight="1">
      <c r="A197" s="274" t="s">
        <v>30</v>
      </c>
      <c r="B197" s="274" t="s">
        <v>538</v>
      </c>
      <c r="C197" s="274" t="s">
        <v>539</v>
      </c>
      <c r="D197" s="274" t="s">
        <v>9</v>
      </c>
      <c r="E197" s="274" t="s">
        <v>32</v>
      </c>
      <c r="F197" s="274" t="s">
        <v>540</v>
      </c>
      <c r="G197" s="426" t="s">
        <v>923</v>
      </c>
      <c r="H197" s="426"/>
      <c r="I197" s="427" t="s">
        <v>542</v>
      </c>
      <c r="J197" s="428"/>
      <c r="K197" s="427" t="s">
        <v>543</v>
      </c>
      <c r="L197" s="428"/>
      <c r="M197" s="427" t="s">
        <v>544</v>
      </c>
      <c r="N197" s="428"/>
      <c r="O197" s="427" t="s">
        <v>545</v>
      </c>
      <c r="P197" s="428"/>
      <c r="Q197" s="275" t="s">
        <v>515</v>
      </c>
      <c r="R197" s="275" t="s">
        <v>546</v>
      </c>
      <c r="T197" s="275" t="s">
        <v>547</v>
      </c>
      <c r="U197" s="275" t="s">
        <v>548</v>
      </c>
      <c r="V197" s="275" t="s">
        <v>549</v>
      </c>
      <c r="W197" s="275" t="s">
        <v>550</v>
      </c>
      <c r="X197" s="275" t="s">
        <v>551</v>
      </c>
      <c r="Y197" s="275" t="s">
        <v>552</v>
      </c>
      <c r="AA197" s="274" t="s">
        <v>553</v>
      </c>
      <c r="AB197" s="274" t="s">
        <v>554</v>
      </c>
      <c r="AC197" s="274" t="s">
        <v>555</v>
      </c>
      <c r="AD197" s="274" t="s">
        <v>556</v>
      </c>
      <c r="AE197" s="274" t="s">
        <v>557</v>
      </c>
      <c r="AF197" s="274" t="s">
        <v>558</v>
      </c>
      <c r="AG197" s="274" t="s">
        <v>559</v>
      </c>
      <c r="AH197" s="274" t="s">
        <v>555</v>
      </c>
      <c r="AI197" s="274" t="s">
        <v>556</v>
      </c>
      <c r="AJ197" s="274" t="s">
        <v>557</v>
      </c>
      <c r="AK197" s="274" t="s">
        <v>558</v>
      </c>
      <c r="AL197" s="274" t="s">
        <v>559</v>
      </c>
    </row>
    <row r="198" spans="1:38" s="289" customFormat="1" ht="14.25" customHeight="1">
      <c r="A198" s="277">
        <v>1</v>
      </c>
      <c r="B198" s="374" t="s">
        <v>934</v>
      </c>
      <c r="C198" s="374" t="s">
        <v>658</v>
      </c>
      <c r="D198" s="375" t="s">
        <v>127</v>
      </c>
      <c r="E198" s="319" t="s">
        <v>128</v>
      </c>
      <c r="F198" s="374" t="s">
        <v>147</v>
      </c>
      <c r="G198" s="281">
        <v>2</v>
      </c>
      <c r="H198" s="363">
        <v>3</v>
      </c>
      <c r="I198" s="281">
        <v>1</v>
      </c>
      <c r="J198" s="363">
        <v>2</v>
      </c>
      <c r="K198" s="281">
        <v>1</v>
      </c>
      <c r="L198" s="363">
        <v>2</v>
      </c>
      <c r="M198" s="281">
        <v>2</v>
      </c>
      <c r="N198" s="363">
        <v>4</v>
      </c>
      <c r="O198" s="281">
        <v>3</v>
      </c>
      <c r="P198" s="363">
        <v>4</v>
      </c>
      <c r="Q198" s="364">
        <f aca="true" t="shared" si="112" ref="Q198:Q209">AA198</f>
        <v>7</v>
      </c>
      <c r="R198" s="284">
        <f aca="true" t="shared" si="113" ref="R198:R209">IF(T198="ANO",AVERAGE(Q198,U198,V198,W198,X198),Q198)</f>
        <v>7</v>
      </c>
      <c r="S198" s="285"/>
      <c r="T198" s="286" t="str">
        <f aca="true" t="shared" si="114" ref="T198:T209">IF(AVERAGE(U198:X198)&lt;Q198,"ANO","NE")</f>
        <v>NE</v>
      </c>
      <c r="U198" s="291"/>
      <c r="V198" s="291"/>
      <c r="W198" s="291">
        <v>200</v>
      </c>
      <c r="X198" s="291"/>
      <c r="Y198" s="364">
        <f aca="true" t="shared" si="115" ref="Y198:Y209">AVERAGE(U198:X198)</f>
        <v>200</v>
      </c>
      <c r="AA198" s="290">
        <f aca="true" t="shared" si="116" ref="AA198:AA209">SMALL(AC198:AG198,1)+SMALL(AC198:AG198,2)+SMALL(AC198:AG198,3)</f>
        <v>7</v>
      </c>
      <c r="AB198" s="290">
        <f aca="true" t="shared" si="117" ref="AB198:AB209">SMALL(AH198:AL198,1)+SMALL(AH198:AL198,2)+SMALL(AH198:AL198,3)</f>
        <v>4</v>
      </c>
      <c r="AC198" s="291">
        <f aca="true" t="shared" si="118" ref="AC198:AC209">IF(H198=0,200,H198)</f>
        <v>3</v>
      </c>
      <c r="AD198" s="291">
        <f aca="true" t="shared" si="119" ref="AD198:AD209">IF(J198=0,200,J198)</f>
        <v>2</v>
      </c>
      <c r="AE198" s="291">
        <f aca="true" t="shared" si="120" ref="AE198:AE209">IF(L198=0,200,L198)</f>
        <v>2</v>
      </c>
      <c r="AF198" s="291">
        <f aca="true" t="shared" si="121" ref="AF198:AF209">IF(N198=0,200,N198)</f>
        <v>4</v>
      </c>
      <c r="AG198" s="291">
        <f aca="true" t="shared" si="122" ref="AG198:AG209">IF(P198=0,200,P198)</f>
        <v>4</v>
      </c>
      <c r="AH198" s="291">
        <f aca="true" t="shared" si="123" ref="AH198:AH209">IF(G198=0,100,G198)</f>
        <v>2</v>
      </c>
      <c r="AI198" s="291">
        <f aca="true" t="shared" si="124" ref="AI198:AI209">IF(I198=0,100,I198)</f>
        <v>1</v>
      </c>
      <c r="AJ198" s="291">
        <f aca="true" t="shared" si="125" ref="AJ198:AJ209">IF(K198=0,100,K198)</f>
        <v>1</v>
      </c>
      <c r="AK198" s="291">
        <f aca="true" t="shared" si="126" ref="AK198:AK209">IF(M198=0,100,M198)</f>
        <v>2</v>
      </c>
      <c r="AL198" s="291">
        <f aca="true" t="shared" si="127" ref="AL198:AL209">IF(O198=0,100,O198)</f>
        <v>3</v>
      </c>
    </row>
    <row r="199" spans="1:38" s="289" customFormat="1" ht="14.25" customHeight="1">
      <c r="A199" s="277">
        <v>2</v>
      </c>
      <c r="B199" s="365" t="s">
        <v>904</v>
      </c>
      <c r="C199" s="365" t="s">
        <v>905</v>
      </c>
      <c r="D199" s="279" t="s">
        <v>146</v>
      </c>
      <c r="E199" s="319" t="s">
        <v>118</v>
      </c>
      <c r="F199" s="365" t="s">
        <v>145</v>
      </c>
      <c r="G199" s="281">
        <v>4</v>
      </c>
      <c r="H199" s="363">
        <v>12</v>
      </c>
      <c r="I199" s="281">
        <v>2</v>
      </c>
      <c r="J199" s="363">
        <v>4</v>
      </c>
      <c r="K199" s="281">
        <v>2</v>
      </c>
      <c r="L199" s="363">
        <v>4</v>
      </c>
      <c r="M199" s="281">
        <v>1</v>
      </c>
      <c r="N199" s="363">
        <v>2</v>
      </c>
      <c r="O199" s="281">
        <v>1</v>
      </c>
      <c r="P199" s="363">
        <v>2</v>
      </c>
      <c r="Q199" s="364">
        <f t="shared" si="112"/>
        <v>8</v>
      </c>
      <c r="R199" s="284">
        <f t="shared" si="113"/>
        <v>8</v>
      </c>
      <c r="S199" s="285"/>
      <c r="T199" s="286" t="str">
        <f t="shared" si="114"/>
        <v>NE</v>
      </c>
      <c r="U199" s="291"/>
      <c r="V199" s="291"/>
      <c r="W199" s="291">
        <v>200</v>
      </c>
      <c r="X199" s="291"/>
      <c r="Y199" s="364">
        <f t="shared" si="115"/>
        <v>200</v>
      </c>
      <c r="AA199" s="290">
        <f t="shared" si="116"/>
        <v>8</v>
      </c>
      <c r="AB199" s="290">
        <f t="shared" si="117"/>
        <v>4</v>
      </c>
      <c r="AC199" s="291">
        <f t="shared" si="118"/>
        <v>12</v>
      </c>
      <c r="AD199" s="291">
        <f t="shared" si="119"/>
        <v>4</v>
      </c>
      <c r="AE199" s="291">
        <f t="shared" si="120"/>
        <v>4</v>
      </c>
      <c r="AF199" s="291">
        <f t="shared" si="121"/>
        <v>2</v>
      </c>
      <c r="AG199" s="291">
        <f t="shared" si="122"/>
        <v>2</v>
      </c>
      <c r="AH199" s="291">
        <f t="shared" si="123"/>
        <v>4</v>
      </c>
      <c r="AI199" s="291">
        <f t="shared" si="124"/>
        <v>2</v>
      </c>
      <c r="AJ199" s="291">
        <f t="shared" si="125"/>
        <v>2</v>
      </c>
      <c r="AK199" s="291">
        <f t="shared" si="126"/>
        <v>1</v>
      </c>
      <c r="AL199" s="291">
        <f t="shared" si="127"/>
        <v>1</v>
      </c>
    </row>
    <row r="200" spans="1:38" s="289" customFormat="1" ht="14.25" customHeight="1">
      <c r="A200" s="376">
        <v>3</v>
      </c>
      <c r="B200" s="365" t="s">
        <v>942</v>
      </c>
      <c r="C200" s="365" t="s">
        <v>734</v>
      </c>
      <c r="D200" s="330" t="s">
        <v>143</v>
      </c>
      <c r="E200" s="365" t="s">
        <v>144</v>
      </c>
      <c r="F200" s="365" t="s">
        <v>145</v>
      </c>
      <c r="G200" s="281">
        <v>3</v>
      </c>
      <c r="H200" s="363">
        <v>7</v>
      </c>
      <c r="I200" s="281">
        <v>3</v>
      </c>
      <c r="J200" s="363">
        <v>5</v>
      </c>
      <c r="K200" s="281">
        <v>0</v>
      </c>
      <c r="L200" s="363">
        <v>24</v>
      </c>
      <c r="M200" s="281">
        <v>0</v>
      </c>
      <c r="N200" s="363">
        <v>24</v>
      </c>
      <c r="O200" s="281">
        <v>2</v>
      </c>
      <c r="P200" s="363">
        <v>4</v>
      </c>
      <c r="Q200" s="364">
        <f t="shared" si="112"/>
        <v>16</v>
      </c>
      <c r="R200" s="284">
        <f t="shared" si="113"/>
        <v>16</v>
      </c>
      <c r="S200" s="285"/>
      <c r="T200" s="286" t="str">
        <f t="shared" si="114"/>
        <v>NE</v>
      </c>
      <c r="U200" s="291"/>
      <c r="V200" s="291"/>
      <c r="W200" s="291">
        <v>200</v>
      </c>
      <c r="X200" s="291"/>
      <c r="Y200" s="364">
        <f t="shared" si="115"/>
        <v>200</v>
      </c>
      <c r="AA200" s="290">
        <f t="shared" si="116"/>
        <v>16</v>
      </c>
      <c r="AB200" s="290">
        <f t="shared" si="117"/>
        <v>8</v>
      </c>
      <c r="AC200" s="291">
        <f t="shared" si="118"/>
        <v>7</v>
      </c>
      <c r="AD200" s="291">
        <f t="shared" si="119"/>
        <v>5</v>
      </c>
      <c r="AE200" s="291">
        <f t="shared" si="120"/>
        <v>24</v>
      </c>
      <c r="AF200" s="291">
        <f t="shared" si="121"/>
        <v>24</v>
      </c>
      <c r="AG200" s="291">
        <f t="shared" si="122"/>
        <v>4</v>
      </c>
      <c r="AH200" s="291">
        <f t="shared" si="123"/>
        <v>3</v>
      </c>
      <c r="AI200" s="291">
        <f t="shared" si="124"/>
        <v>3</v>
      </c>
      <c r="AJ200" s="291">
        <f t="shared" si="125"/>
        <v>100</v>
      </c>
      <c r="AK200" s="291">
        <f t="shared" si="126"/>
        <v>100</v>
      </c>
      <c r="AL200" s="291">
        <f t="shared" si="127"/>
        <v>2</v>
      </c>
    </row>
    <row r="201" spans="1:38" s="257" customFormat="1" ht="14.25" customHeight="1">
      <c r="A201" s="293">
        <v>4</v>
      </c>
      <c r="B201" s="344" t="s">
        <v>943</v>
      </c>
      <c r="C201" s="344" t="s">
        <v>705</v>
      </c>
      <c r="D201" s="304" t="s">
        <v>138</v>
      </c>
      <c r="E201" s="307" t="s">
        <v>128</v>
      </c>
      <c r="F201" s="344" t="s">
        <v>139</v>
      </c>
      <c r="G201" s="297">
        <v>6</v>
      </c>
      <c r="H201" s="370">
        <v>15</v>
      </c>
      <c r="I201" s="297">
        <v>0</v>
      </c>
      <c r="J201" s="370">
        <v>24</v>
      </c>
      <c r="K201" s="297">
        <v>3</v>
      </c>
      <c r="L201" s="370">
        <v>5</v>
      </c>
      <c r="M201" s="297">
        <v>3</v>
      </c>
      <c r="N201" s="370">
        <v>6</v>
      </c>
      <c r="O201" s="297">
        <v>4</v>
      </c>
      <c r="P201" s="370">
        <v>8</v>
      </c>
      <c r="Q201" s="364">
        <f t="shared" si="112"/>
        <v>19</v>
      </c>
      <c r="R201" s="284">
        <f t="shared" si="113"/>
        <v>10.666666666666666</v>
      </c>
      <c r="S201" s="267"/>
      <c r="T201" s="286" t="str">
        <f t="shared" si="114"/>
        <v>ANO</v>
      </c>
      <c r="U201" s="303">
        <v>8</v>
      </c>
      <c r="V201" s="303"/>
      <c r="W201" s="303"/>
      <c r="X201" s="303">
        <v>5</v>
      </c>
      <c r="Y201" s="377">
        <f t="shared" si="115"/>
        <v>6.5</v>
      </c>
      <c r="Z201" s="272"/>
      <c r="AA201" s="290">
        <f t="shared" si="116"/>
        <v>19</v>
      </c>
      <c r="AB201" s="290">
        <f t="shared" si="117"/>
        <v>10</v>
      </c>
      <c r="AC201" s="303">
        <f t="shared" si="118"/>
        <v>15</v>
      </c>
      <c r="AD201" s="303">
        <f t="shared" si="119"/>
        <v>24</v>
      </c>
      <c r="AE201" s="303">
        <f t="shared" si="120"/>
        <v>5</v>
      </c>
      <c r="AF201" s="303">
        <f t="shared" si="121"/>
        <v>6</v>
      </c>
      <c r="AG201" s="303">
        <f t="shared" si="122"/>
        <v>8</v>
      </c>
      <c r="AH201" s="303">
        <f t="shared" si="123"/>
        <v>6</v>
      </c>
      <c r="AI201" s="303">
        <f t="shared" si="124"/>
        <v>100</v>
      </c>
      <c r="AJ201" s="303">
        <f t="shared" si="125"/>
        <v>3</v>
      </c>
      <c r="AK201" s="303">
        <f t="shared" si="126"/>
        <v>3</v>
      </c>
      <c r="AL201" s="303">
        <f t="shared" si="127"/>
        <v>4</v>
      </c>
    </row>
    <row r="202" spans="1:38" s="257" customFormat="1" ht="14.25" customHeight="1">
      <c r="A202" s="293">
        <v>5</v>
      </c>
      <c r="B202" s="378" t="s">
        <v>944</v>
      </c>
      <c r="C202" s="378" t="s">
        <v>692</v>
      </c>
      <c r="D202" s="358" t="s">
        <v>148</v>
      </c>
      <c r="E202" s="296" t="s">
        <v>149</v>
      </c>
      <c r="F202" s="378" t="s">
        <v>150</v>
      </c>
      <c r="G202" s="297">
        <v>7</v>
      </c>
      <c r="H202" s="370">
        <v>21</v>
      </c>
      <c r="I202" s="297">
        <v>0</v>
      </c>
      <c r="J202" s="370">
        <v>24</v>
      </c>
      <c r="K202" s="297">
        <v>5</v>
      </c>
      <c r="L202" s="370">
        <v>8</v>
      </c>
      <c r="M202" s="297">
        <v>6</v>
      </c>
      <c r="N202" s="370">
        <v>11</v>
      </c>
      <c r="O202" s="297">
        <v>5</v>
      </c>
      <c r="P202" s="370">
        <v>10</v>
      </c>
      <c r="Q202" s="364">
        <f t="shared" si="112"/>
        <v>29</v>
      </c>
      <c r="R202" s="284">
        <f t="shared" si="113"/>
        <v>18</v>
      </c>
      <c r="S202" s="267"/>
      <c r="T202" s="286" t="str">
        <f t="shared" si="114"/>
        <v>ANO</v>
      </c>
      <c r="U202" s="303"/>
      <c r="V202" s="303"/>
      <c r="W202" s="303"/>
      <c r="X202" s="303">
        <v>7</v>
      </c>
      <c r="Y202" s="377">
        <f t="shared" si="115"/>
        <v>7</v>
      </c>
      <c r="Z202" s="272"/>
      <c r="AA202" s="290">
        <f t="shared" si="116"/>
        <v>29</v>
      </c>
      <c r="AB202" s="290">
        <f t="shared" si="117"/>
        <v>16</v>
      </c>
      <c r="AC202" s="303">
        <f t="shared" si="118"/>
        <v>21</v>
      </c>
      <c r="AD202" s="303">
        <f t="shared" si="119"/>
        <v>24</v>
      </c>
      <c r="AE202" s="303">
        <f t="shared" si="120"/>
        <v>8</v>
      </c>
      <c r="AF202" s="303">
        <f t="shared" si="121"/>
        <v>11</v>
      </c>
      <c r="AG202" s="303">
        <f t="shared" si="122"/>
        <v>10</v>
      </c>
      <c r="AH202" s="303">
        <f t="shared" si="123"/>
        <v>7</v>
      </c>
      <c r="AI202" s="303">
        <f t="shared" si="124"/>
        <v>100</v>
      </c>
      <c r="AJ202" s="303">
        <f t="shared" si="125"/>
        <v>5</v>
      </c>
      <c r="AK202" s="303">
        <f t="shared" si="126"/>
        <v>6</v>
      </c>
      <c r="AL202" s="303">
        <f t="shared" si="127"/>
        <v>5</v>
      </c>
    </row>
    <row r="203" spans="1:38" s="257" customFormat="1" ht="14.25" customHeight="1">
      <c r="A203" s="293">
        <v>6</v>
      </c>
      <c r="B203" s="379" t="s">
        <v>945</v>
      </c>
      <c r="C203" s="379" t="s">
        <v>611</v>
      </c>
      <c r="D203" s="380" t="s">
        <v>946</v>
      </c>
      <c r="E203" s="307" t="s">
        <v>118</v>
      </c>
      <c r="F203" s="381" t="s">
        <v>947</v>
      </c>
      <c r="G203" s="297">
        <v>0</v>
      </c>
      <c r="H203" s="370">
        <v>24</v>
      </c>
      <c r="I203" s="297">
        <v>0</v>
      </c>
      <c r="J203" s="370">
        <v>24</v>
      </c>
      <c r="K203" s="297">
        <v>4</v>
      </c>
      <c r="L203" s="370">
        <v>7</v>
      </c>
      <c r="M203" s="297">
        <v>4</v>
      </c>
      <c r="N203" s="370">
        <v>6</v>
      </c>
      <c r="O203" s="297">
        <v>0</v>
      </c>
      <c r="P203" s="370">
        <v>0</v>
      </c>
      <c r="Q203" s="364">
        <f t="shared" si="112"/>
        <v>37</v>
      </c>
      <c r="R203" s="284">
        <f t="shared" si="113"/>
        <v>37</v>
      </c>
      <c r="S203" s="285"/>
      <c r="T203" s="287" t="str">
        <f t="shared" si="114"/>
        <v>NE</v>
      </c>
      <c r="U203" s="303"/>
      <c r="V203" s="303"/>
      <c r="W203" s="303">
        <v>200</v>
      </c>
      <c r="X203" s="303"/>
      <c r="Y203" s="377">
        <f t="shared" si="115"/>
        <v>200</v>
      </c>
      <c r="AA203" s="290">
        <f t="shared" si="116"/>
        <v>37</v>
      </c>
      <c r="AB203" s="290">
        <f t="shared" si="117"/>
        <v>108</v>
      </c>
      <c r="AC203" s="303">
        <f t="shared" si="118"/>
        <v>24</v>
      </c>
      <c r="AD203" s="303">
        <f t="shared" si="119"/>
        <v>24</v>
      </c>
      <c r="AE203" s="303">
        <f t="shared" si="120"/>
        <v>7</v>
      </c>
      <c r="AF203" s="303">
        <f t="shared" si="121"/>
        <v>6</v>
      </c>
      <c r="AG203" s="303">
        <f t="shared" si="122"/>
        <v>200</v>
      </c>
      <c r="AH203" s="303">
        <f t="shared" si="123"/>
        <v>100</v>
      </c>
      <c r="AI203" s="303">
        <f t="shared" si="124"/>
        <v>100</v>
      </c>
      <c r="AJ203" s="303">
        <f t="shared" si="125"/>
        <v>4</v>
      </c>
      <c r="AK203" s="303">
        <f t="shared" si="126"/>
        <v>4</v>
      </c>
      <c r="AL203" s="303">
        <f t="shared" si="127"/>
        <v>100</v>
      </c>
    </row>
    <row r="204" spans="1:38" s="257" customFormat="1" ht="14.25" customHeight="1">
      <c r="A204" s="382">
        <v>7</v>
      </c>
      <c r="B204" s="379" t="s">
        <v>948</v>
      </c>
      <c r="C204" s="379" t="s">
        <v>594</v>
      </c>
      <c r="D204" s="380" t="s">
        <v>949</v>
      </c>
      <c r="E204" s="307" t="s">
        <v>118</v>
      </c>
      <c r="F204" s="381" t="s">
        <v>147</v>
      </c>
      <c r="G204" s="297">
        <v>5</v>
      </c>
      <c r="H204" s="370">
        <v>13</v>
      </c>
      <c r="I204" s="297">
        <v>0</v>
      </c>
      <c r="J204" s="370">
        <v>24</v>
      </c>
      <c r="K204" s="297">
        <v>0</v>
      </c>
      <c r="L204" s="370">
        <v>24</v>
      </c>
      <c r="M204" s="297">
        <v>5</v>
      </c>
      <c r="N204" s="370">
        <v>7</v>
      </c>
      <c r="O204" s="297">
        <v>0</v>
      </c>
      <c r="P204" s="370">
        <v>0</v>
      </c>
      <c r="Q204" s="364">
        <f t="shared" si="112"/>
        <v>44</v>
      </c>
      <c r="R204" s="284">
        <f t="shared" si="113"/>
        <v>44</v>
      </c>
      <c r="S204" s="285"/>
      <c r="T204" s="287" t="str">
        <f t="shared" si="114"/>
        <v>NE</v>
      </c>
      <c r="U204" s="303"/>
      <c r="V204" s="303"/>
      <c r="W204" s="303">
        <v>200</v>
      </c>
      <c r="X204" s="303"/>
      <c r="Y204" s="377">
        <f t="shared" si="115"/>
        <v>200</v>
      </c>
      <c r="AA204" s="290">
        <f t="shared" si="116"/>
        <v>44</v>
      </c>
      <c r="AB204" s="290">
        <f t="shared" si="117"/>
        <v>110</v>
      </c>
      <c r="AC204" s="303">
        <f t="shared" si="118"/>
        <v>13</v>
      </c>
      <c r="AD204" s="303">
        <f t="shared" si="119"/>
        <v>24</v>
      </c>
      <c r="AE204" s="303">
        <f t="shared" si="120"/>
        <v>24</v>
      </c>
      <c r="AF204" s="303">
        <f t="shared" si="121"/>
        <v>7</v>
      </c>
      <c r="AG204" s="303">
        <f t="shared" si="122"/>
        <v>200</v>
      </c>
      <c r="AH204" s="303">
        <f t="shared" si="123"/>
        <v>5</v>
      </c>
      <c r="AI204" s="303">
        <f t="shared" si="124"/>
        <v>100</v>
      </c>
      <c r="AJ204" s="303">
        <f t="shared" si="125"/>
        <v>100</v>
      </c>
      <c r="AK204" s="303">
        <f t="shared" si="126"/>
        <v>5</v>
      </c>
      <c r="AL204" s="303">
        <f t="shared" si="127"/>
        <v>100</v>
      </c>
    </row>
    <row r="205" spans="1:38" s="257" customFormat="1" ht="14.25" customHeight="1">
      <c r="A205" s="293">
        <v>8</v>
      </c>
      <c r="B205" s="372" t="s">
        <v>936</v>
      </c>
      <c r="C205" s="372" t="s">
        <v>937</v>
      </c>
      <c r="D205" s="383"/>
      <c r="E205" s="307" t="s">
        <v>118</v>
      </c>
      <c r="F205" s="372" t="s">
        <v>950</v>
      </c>
      <c r="G205" s="297">
        <v>1</v>
      </c>
      <c r="H205" s="370">
        <v>2</v>
      </c>
      <c r="I205" s="297">
        <v>0</v>
      </c>
      <c r="J205" s="370">
        <v>24</v>
      </c>
      <c r="K205" s="297">
        <v>0</v>
      </c>
      <c r="L205" s="370">
        <v>24</v>
      </c>
      <c r="M205" s="297">
        <v>0</v>
      </c>
      <c r="N205" s="370">
        <v>24</v>
      </c>
      <c r="O205" s="297">
        <v>0</v>
      </c>
      <c r="P205" s="370">
        <v>0</v>
      </c>
      <c r="Q205" s="364">
        <f t="shared" si="112"/>
        <v>50</v>
      </c>
      <c r="R205" s="284">
        <f t="shared" si="113"/>
        <v>50</v>
      </c>
      <c r="S205" s="285"/>
      <c r="T205" s="287" t="str">
        <f t="shared" si="114"/>
        <v>NE</v>
      </c>
      <c r="U205" s="303"/>
      <c r="V205" s="303"/>
      <c r="W205" s="303">
        <v>200</v>
      </c>
      <c r="X205" s="303"/>
      <c r="Y205" s="377">
        <f t="shared" si="115"/>
        <v>200</v>
      </c>
      <c r="AA205" s="290">
        <f t="shared" si="116"/>
        <v>50</v>
      </c>
      <c r="AB205" s="290">
        <f t="shared" si="117"/>
        <v>201</v>
      </c>
      <c r="AC205" s="303">
        <f t="shared" si="118"/>
        <v>2</v>
      </c>
      <c r="AD205" s="303">
        <f t="shared" si="119"/>
        <v>24</v>
      </c>
      <c r="AE205" s="303">
        <f t="shared" si="120"/>
        <v>24</v>
      </c>
      <c r="AF205" s="303">
        <f t="shared" si="121"/>
        <v>24</v>
      </c>
      <c r="AG205" s="303">
        <f t="shared" si="122"/>
        <v>200</v>
      </c>
      <c r="AH205" s="303">
        <f t="shared" si="123"/>
        <v>1</v>
      </c>
      <c r="AI205" s="303">
        <f t="shared" si="124"/>
        <v>100</v>
      </c>
      <c r="AJ205" s="303">
        <f t="shared" si="125"/>
        <v>100</v>
      </c>
      <c r="AK205" s="303">
        <f t="shared" si="126"/>
        <v>100</v>
      </c>
      <c r="AL205" s="303">
        <f t="shared" si="127"/>
        <v>100</v>
      </c>
    </row>
    <row r="206" spans="1:38" s="257" customFormat="1" ht="14.25" customHeight="1">
      <c r="A206" s="293">
        <v>9</v>
      </c>
      <c r="B206" s="344" t="s">
        <v>951</v>
      </c>
      <c r="C206" s="344" t="s">
        <v>705</v>
      </c>
      <c r="D206" s="295"/>
      <c r="E206" s="307" t="s">
        <v>952</v>
      </c>
      <c r="F206" s="344" t="s">
        <v>953</v>
      </c>
      <c r="G206" s="297">
        <v>8</v>
      </c>
      <c r="H206" s="370">
        <v>24</v>
      </c>
      <c r="I206" s="297">
        <v>0</v>
      </c>
      <c r="J206" s="370">
        <v>24</v>
      </c>
      <c r="K206" s="297">
        <v>0</v>
      </c>
      <c r="L206" s="370">
        <v>24</v>
      </c>
      <c r="M206" s="297">
        <v>0</v>
      </c>
      <c r="N206" s="370">
        <v>24</v>
      </c>
      <c r="O206" s="297">
        <v>0</v>
      </c>
      <c r="P206" s="370">
        <v>0</v>
      </c>
      <c r="Q206" s="364">
        <f t="shared" si="112"/>
        <v>72</v>
      </c>
      <c r="R206" s="284">
        <f t="shared" si="113"/>
        <v>72</v>
      </c>
      <c r="S206" s="267"/>
      <c r="T206" s="286" t="str">
        <f t="shared" si="114"/>
        <v>NE</v>
      </c>
      <c r="U206" s="303"/>
      <c r="V206" s="303"/>
      <c r="W206" s="303">
        <v>200</v>
      </c>
      <c r="X206" s="303"/>
      <c r="Y206" s="377">
        <f t="shared" si="115"/>
        <v>200</v>
      </c>
      <c r="Z206" s="272"/>
      <c r="AA206" s="290">
        <f t="shared" si="116"/>
        <v>72</v>
      </c>
      <c r="AB206" s="290">
        <f t="shared" si="117"/>
        <v>208</v>
      </c>
      <c r="AC206" s="303">
        <f t="shared" si="118"/>
        <v>24</v>
      </c>
      <c r="AD206" s="303">
        <f t="shared" si="119"/>
        <v>24</v>
      </c>
      <c r="AE206" s="303">
        <f t="shared" si="120"/>
        <v>24</v>
      </c>
      <c r="AF206" s="303">
        <f t="shared" si="121"/>
        <v>24</v>
      </c>
      <c r="AG206" s="303">
        <f t="shared" si="122"/>
        <v>200</v>
      </c>
      <c r="AH206" s="303">
        <f t="shared" si="123"/>
        <v>8</v>
      </c>
      <c r="AI206" s="303">
        <f t="shared" si="124"/>
        <v>100</v>
      </c>
      <c r="AJ206" s="303">
        <f t="shared" si="125"/>
        <v>100</v>
      </c>
      <c r="AK206" s="303">
        <f t="shared" si="126"/>
        <v>100</v>
      </c>
      <c r="AL206" s="303">
        <f t="shared" si="127"/>
        <v>100</v>
      </c>
    </row>
    <row r="207" spans="1:38" s="257" customFormat="1" ht="14.25" customHeight="1" hidden="1">
      <c r="A207" s="293">
        <v>10</v>
      </c>
      <c r="B207" s="372" t="s">
        <v>924</v>
      </c>
      <c r="C207" s="372" t="s">
        <v>718</v>
      </c>
      <c r="D207" s="383" t="s">
        <v>119</v>
      </c>
      <c r="E207" s="368" t="s">
        <v>125</v>
      </c>
      <c r="F207" s="372" t="s">
        <v>954</v>
      </c>
      <c r="G207" s="297">
        <v>0</v>
      </c>
      <c r="H207" s="370">
        <v>24</v>
      </c>
      <c r="I207" s="297">
        <v>0</v>
      </c>
      <c r="J207" s="370">
        <v>24</v>
      </c>
      <c r="K207" s="297">
        <v>0</v>
      </c>
      <c r="L207" s="370">
        <v>24</v>
      </c>
      <c r="M207" s="297">
        <v>0</v>
      </c>
      <c r="N207" s="370">
        <v>24</v>
      </c>
      <c r="O207" s="297">
        <v>0</v>
      </c>
      <c r="P207" s="370">
        <v>0</v>
      </c>
      <c r="Q207" s="364">
        <f t="shared" si="112"/>
        <v>72</v>
      </c>
      <c r="R207" s="284">
        <f t="shared" si="113"/>
        <v>16.6</v>
      </c>
      <c r="S207" s="285"/>
      <c r="T207" s="287" t="str">
        <f t="shared" si="114"/>
        <v>ANO</v>
      </c>
      <c r="U207" s="303">
        <v>3</v>
      </c>
      <c r="V207" s="303">
        <v>4</v>
      </c>
      <c r="W207" s="303">
        <v>2</v>
      </c>
      <c r="X207" s="303">
        <v>2</v>
      </c>
      <c r="Y207" s="377">
        <f t="shared" si="115"/>
        <v>2.75</v>
      </c>
      <c r="AA207" s="290">
        <f t="shared" si="116"/>
        <v>72</v>
      </c>
      <c r="AB207" s="290">
        <f t="shared" si="117"/>
        <v>300</v>
      </c>
      <c r="AC207" s="303">
        <f t="shared" si="118"/>
        <v>24</v>
      </c>
      <c r="AD207" s="303">
        <f t="shared" si="119"/>
        <v>24</v>
      </c>
      <c r="AE207" s="303">
        <f t="shared" si="120"/>
        <v>24</v>
      </c>
      <c r="AF207" s="303">
        <f t="shared" si="121"/>
        <v>24</v>
      </c>
      <c r="AG207" s="303">
        <f t="shared" si="122"/>
        <v>200</v>
      </c>
      <c r="AH207" s="303">
        <f t="shared" si="123"/>
        <v>100</v>
      </c>
      <c r="AI207" s="303">
        <f t="shared" si="124"/>
        <v>100</v>
      </c>
      <c r="AJ207" s="303">
        <f t="shared" si="125"/>
        <v>100</v>
      </c>
      <c r="AK207" s="303">
        <f t="shared" si="126"/>
        <v>100</v>
      </c>
      <c r="AL207" s="303">
        <f t="shared" si="127"/>
        <v>100</v>
      </c>
    </row>
    <row r="208" spans="1:38" s="257" customFormat="1" ht="14.25" customHeight="1" hidden="1">
      <c r="A208" s="382">
        <v>11</v>
      </c>
      <c r="B208" s="313" t="s">
        <v>840</v>
      </c>
      <c r="C208" s="367" t="s">
        <v>696</v>
      </c>
      <c r="D208" s="293" t="s">
        <v>124</v>
      </c>
      <c r="E208" s="368" t="s">
        <v>125</v>
      </c>
      <c r="F208" s="369" t="s">
        <v>955</v>
      </c>
      <c r="G208" s="297">
        <v>0</v>
      </c>
      <c r="H208" s="370">
        <v>24</v>
      </c>
      <c r="I208" s="297">
        <v>0</v>
      </c>
      <c r="J208" s="370">
        <v>24</v>
      </c>
      <c r="K208" s="297">
        <v>0</v>
      </c>
      <c r="L208" s="370">
        <v>24</v>
      </c>
      <c r="M208" s="297">
        <v>0</v>
      </c>
      <c r="N208" s="370">
        <v>24</v>
      </c>
      <c r="O208" s="297">
        <v>0</v>
      </c>
      <c r="P208" s="370">
        <v>0</v>
      </c>
      <c r="Q208" s="364">
        <f t="shared" si="112"/>
        <v>72</v>
      </c>
      <c r="R208" s="284">
        <f t="shared" si="113"/>
        <v>72</v>
      </c>
      <c r="S208" s="285"/>
      <c r="T208" s="287" t="str">
        <f t="shared" si="114"/>
        <v>NE</v>
      </c>
      <c r="U208" s="299"/>
      <c r="V208" s="299"/>
      <c r="W208" s="303">
        <v>200</v>
      </c>
      <c r="X208" s="300"/>
      <c r="Y208" s="384">
        <f t="shared" si="115"/>
        <v>200</v>
      </c>
      <c r="AA208" s="290">
        <f t="shared" si="116"/>
        <v>72</v>
      </c>
      <c r="AB208" s="290">
        <f t="shared" si="117"/>
        <v>300</v>
      </c>
      <c r="AC208" s="303">
        <f t="shared" si="118"/>
        <v>24</v>
      </c>
      <c r="AD208" s="303">
        <f t="shared" si="119"/>
        <v>24</v>
      </c>
      <c r="AE208" s="303">
        <f t="shared" si="120"/>
        <v>24</v>
      </c>
      <c r="AF208" s="303">
        <f t="shared" si="121"/>
        <v>24</v>
      </c>
      <c r="AG208" s="303">
        <f t="shared" si="122"/>
        <v>200</v>
      </c>
      <c r="AH208" s="303">
        <f t="shared" si="123"/>
        <v>100</v>
      </c>
      <c r="AI208" s="303">
        <f t="shared" si="124"/>
        <v>100</v>
      </c>
      <c r="AJ208" s="303">
        <f t="shared" si="125"/>
        <v>100</v>
      </c>
      <c r="AK208" s="303">
        <f t="shared" si="126"/>
        <v>100</v>
      </c>
      <c r="AL208" s="303">
        <f t="shared" si="127"/>
        <v>100</v>
      </c>
    </row>
    <row r="209" spans="1:38" s="257" customFormat="1" ht="14.25" customHeight="1" hidden="1">
      <c r="A209" s="293">
        <v>12</v>
      </c>
      <c r="B209" s="294" t="s">
        <v>725</v>
      </c>
      <c r="C209" s="294" t="s">
        <v>956</v>
      </c>
      <c r="D209" s="295" t="s">
        <v>727</v>
      </c>
      <c r="E209" s="368" t="s">
        <v>125</v>
      </c>
      <c r="F209" s="325" t="s">
        <v>955</v>
      </c>
      <c r="G209" s="297">
        <v>0</v>
      </c>
      <c r="H209" s="370">
        <v>24</v>
      </c>
      <c r="I209" s="297">
        <v>0</v>
      </c>
      <c r="J209" s="370">
        <v>24</v>
      </c>
      <c r="K209" s="297">
        <v>0</v>
      </c>
      <c r="L209" s="370">
        <v>24</v>
      </c>
      <c r="M209" s="297">
        <v>0</v>
      </c>
      <c r="N209" s="370">
        <v>24</v>
      </c>
      <c r="O209" s="297">
        <v>0</v>
      </c>
      <c r="P209" s="370">
        <v>0</v>
      </c>
      <c r="Q209" s="364">
        <f t="shared" si="112"/>
        <v>72</v>
      </c>
      <c r="R209" s="284">
        <f t="shared" si="113"/>
        <v>72</v>
      </c>
      <c r="S209" s="285"/>
      <c r="T209" s="287" t="str">
        <f t="shared" si="114"/>
        <v>NE</v>
      </c>
      <c r="U209" s="303"/>
      <c r="V209" s="303"/>
      <c r="W209" s="303">
        <v>200</v>
      </c>
      <c r="X209" s="303"/>
      <c r="Y209" s="377">
        <f t="shared" si="115"/>
        <v>200</v>
      </c>
      <c r="AA209" s="290">
        <f t="shared" si="116"/>
        <v>72</v>
      </c>
      <c r="AB209" s="290">
        <f t="shared" si="117"/>
        <v>300</v>
      </c>
      <c r="AC209" s="303">
        <f t="shared" si="118"/>
        <v>24</v>
      </c>
      <c r="AD209" s="303">
        <f t="shared" si="119"/>
        <v>24</v>
      </c>
      <c r="AE209" s="303">
        <f t="shared" si="120"/>
        <v>24</v>
      </c>
      <c r="AF209" s="303">
        <f t="shared" si="121"/>
        <v>24</v>
      </c>
      <c r="AG209" s="303">
        <f t="shared" si="122"/>
        <v>200</v>
      </c>
      <c r="AH209" s="303">
        <f t="shared" si="123"/>
        <v>100</v>
      </c>
      <c r="AI209" s="303">
        <f t="shared" si="124"/>
        <v>100</v>
      </c>
      <c r="AJ209" s="303">
        <f t="shared" si="125"/>
        <v>100</v>
      </c>
      <c r="AK209" s="303">
        <f t="shared" si="126"/>
        <v>100</v>
      </c>
      <c r="AL209" s="303">
        <f t="shared" si="127"/>
        <v>100</v>
      </c>
    </row>
    <row r="210" spans="1:38" s="257" customFormat="1" ht="14.25" customHeight="1">
      <c r="A210" s="315"/>
      <c r="B210" s="317"/>
      <c r="C210" s="317"/>
      <c r="D210" s="315"/>
      <c r="E210" s="317"/>
      <c r="F210" s="317"/>
      <c r="G210" s="315"/>
      <c r="H210" s="315"/>
      <c r="I210" s="315"/>
      <c r="J210" s="318"/>
      <c r="K210" s="315"/>
      <c r="L210" s="318"/>
      <c r="M210" s="315"/>
      <c r="N210" s="318"/>
      <c r="O210" s="315"/>
      <c r="P210" s="318"/>
      <c r="Q210" s="318"/>
      <c r="AB210" s="315"/>
      <c r="AH210" s="315"/>
      <c r="AI210" s="315"/>
      <c r="AJ210" s="315"/>
      <c r="AK210" s="315"/>
      <c r="AL210" s="315"/>
    </row>
    <row r="211" spans="1:38" s="257" customFormat="1" ht="14.25" customHeight="1">
      <c r="A211" s="315"/>
      <c r="B211" s="317" t="s">
        <v>939</v>
      </c>
      <c r="C211" s="317"/>
      <c r="D211" s="315"/>
      <c r="E211" s="317"/>
      <c r="F211" s="317"/>
      <c r="G211" s="315"/>
      <c r="H211" s="315"/>
      <c r="I211" s="315"/>
      <c r="J211" s="318"/>
      <c r="K211" s="315"/>
      <c r="L211" s="318"/>
      <c r="M211" s="315"/>
      <c r="N211" s="318"/>
      <c r="O211" s="315"/>
      <c r="P211" s="318"/>
      <c r="Q211" s="318"/>
      <c r="AB211" s="315"/>
      <c r="AH211" s="315"/>
      <c r="AI211" s="315"/>
      <c r="AJ211" s="315"/>
      <c r="AK211" s="315"/>
      <c r="AL211" s="315"/>
    </row>
    <row r="212" spans="1:38" s="257" customFormat="1" ht="14.25" customHeight="1">
      <c r="A212" s="315"/>
      <c r="B212" s="317" t="s">
        <v>940</v>
      </c>
      <c r="C212" s="317"/>
      <c r="D212" s="315"/>
      <c r="E212" s="317"/>
      <c r="F212" s="317"/>
      <c r="G212" s="315"/>
      <c r="H212" s="315"/>
      <c r="I212" s="315"/>
      <c r="J212" s="318"/>
      <c r="K212" s="315"/>
      <c r="L212" s="318"/>
      <c r="M212" s="315"/>
      <c r="N212" s="318"/>
      <c r="O212" s="315"/>
      <c r="P212" s="318"/>
      <c r="Q212" s="318"/>
      <c r="AB212" s="315"/>
      <c r="AH212" s="315"/>
      <c r="AI212" s="315"/>
      <c r="AJ212" s="315"/>
      <c r="AK212" s="315"/>
      <c r="AL212" s="315"/>
    </row>
  </sheetData>
  <sheetProtection/>
  <mergeCells count="117">
    <mergeCell ref="M2:N2"/>
    <mergeCell ref="G2:H2"/>
    <mergeCell ref="I2:J2"/>
    <mergeCell ref="K2:L2"/>
    <mergeCell ref="O2:P2"/>
    <mergeCell ref="AA1:AB1"/>
    <mergeCell ref="T42:Y42"/>
    <mergeCell ref="AA42:AB42"/>
    <mergeCell ref="AC42:AG42"/>
    <mergeCell ref="AH42:AL42"/>
    <mergeCell ref="AH1:AL1"/>
    <mergeCell ref="T1:Y1"/>
    <mergeCell ref="AC1:AG1"/>
    <mergeCell ref="O43:P43"/>
    <mergeCell ref="T49:Y49"/>
    <mergeCell ref="AA49:AB49"/>
    <mergeCell ref="AC49:AG49"/>
    <mergeCell ref="G43:H43"/>
    <mergeCell ref="I43:J43"/>
    <mergeCell ref="K43:L43"/>
    <mergeCell ref="M43:N43"/>
    <mergeCell ref="T56:Y56"/>
    <mergeCell ref="AA56:AB56"/>
    <mergeCell ref="AC56:AG56"/>
    <mergeCell ref="AH56:AL56"/>
    <mergeCell ref="AH49:AL49"/>
    <mergeCell ref="G50:H50"/>
    <mergeCell ref="I50:J50"/>
    <mergeCell ref="K50:L50"/>
    <mergeCell ref="M50:N50"/>
    <mergeCell ref="O50:P50"/>
    <mergeCell ref="O57:P57"/>
    <mergeCell ref="T60:Y60"/>
    <mergeCell ref="AA60:AB60"/>
    <mergeCell ref="AC60:AG60"/>
    <mergeCell ref="G57:H57"/>
    <mergeCell ref="I57:J57"/>
    <mergeCell ref="K57:L57"/>
    <mergeCell ref="M57:N57"/>
    <mergeCell ref="T72:Y72"/>
    <mergeCell ref="AA72:AB72"/>
    <mergeCell ref="AC72:AG72"/>
    <mergeCell ref="AH72:AL72"/>
    <mergeCell ref="AH60:AL60"/>
    <mergeCell ref="G61:H61"/>
    <mergeCell ref="I61:J61"/>
    <mergeCell ref="K61:L61"/>
    <mergeCell ref="M61:N61"/>
    <mergeCell ref="O61:P61"/>
    <mergeCell ref="O73:P73"/>
    <mergeCell ref="T106:Y106"/>
    <mergeCell ref="AA106:AB106"/>
    <mergeCell ref="AC106:AG106"/>
    <mergeCell ref="G73:H73"/>
    <mergeCell ref="I73:J73"/>
    <mergeCell ref="K73:L73"/>
    <mergeCell ref="M73:N73"/>
    <mergeCell ref="T153:Y153"/>
    <mergeCell ref="AA153:AB153"/>
    <mergeCell ref="AC153:AG153"/>
    <mergeCell ref="AH153:AL153"/>
    <mergeCell ref="AH106:AL106"/>
    <mergeCell ref="G107:H107"/>
    <mergeCell ref="I107:J107"/>
    <mergeCell ref="K107:L107"/>
    <mergeCell ref="M107:N107"/>
    <mergeCell ref="O107:P107"/>
    <mergeCell ref="O154:P154"/>
    <mergeCell ref="T159:Y159"/>
    <mergeCell ref="AA159:AB159"/>
    <mergeCell ref="AC159:AG159"/>
    <mergeCell ref="G154:H154"/>
    <mergeCell ref="I154:J154"/>
    <mergeCell ref="K154:L154"/>
    <mergeCell ref="M154:N154"/>
    <mergeCell ref="T169:Y169"/>
    <mergeCell ref="AA169:AB169"/>
    <mergeCell ref="AC169:AG169"/>
    <mergeCell ref="AH169:AL169"/>
    <mergeCell ref="AH159:AL159"/>
    <mergeCell ref="G160:H160"/>
    <mergeCell ref="I160:J160"/>
    <mergeCell ref="K160:L160"/>
    <mergeCell ref="M160:N160"/>
    <mergeCell ref="O160:P160"/>
    <mergeCell ref="O170:P170"/>
    <mergeCell ref="T175:Y175"/>
    <mergeCell ref="AA175:AB175"/>
    <mergeCell ref="AC175:AG175"/>
    <mergeCell ref="G170:H170"/>
    <mergeCell ref="I170:J170"/>
    <mergeCell ref="K170:L170"/>
    <mergeCell ref="M170:N170"/>
    <mergeCell ref="T186:Y186"/>
    <mergeCell ref="AA186:AB186"/>
    <mergeCell ref="AC186:AG186"/>
    <mergeCell ref="AH186:AL186"/>
    <mergeCell ref="AH175:AL175"/>
    <mergeCell ref="G176:H176"/>
    <mergeCell ref="I176:J176"/>
    <mergeCell ref="K176:L176"/>
    <mergeCell ref="M176:N176"/>
    <mergeCell ref="O176:P176"/>
    <mergeCell ref="O187:P187"/>
    <mergeCell ref="T196:Y196"/>
    <mergeCell ref="AA196:AB196"/>
    <mergeCell ref="AC196:AG196"/>
    <mergeCell ref="G187:H187"/>
    <mergeCell ref="I187:J187"/>
    <mergeCell ref="K187:L187"/>
    <mergeCell ref="M187:N187"/>
    <mergeCell ref="AH196:AL196"/>
    <mergeCell ref="G197:H197"/>
    <mergeCell ref="I197:J197"/>
    <mergeCell ref="K197:L197"/>
    <mergeCell ref="M197:N197"/>
    <mergeCell ref="O197:P197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315" customWidth="1"/>
    <col min="2" max="3" width="12.00390625" style="317" customWidth="1"/>
    <col min="4" max="4" width="8.125" style="315" bestFit="1" customWidth="1"/>
    <col min="5" max="5" width="22.25390625" style="317" customWidth="1"/>
    <col min="6" max="6" width="13.00390625" style="317" customWidth="1"/>
    <col min="7" max="7" width="3.75390625" style="315" customWidth="1"/>
    <col min="8" max="8" width="6.25390625" style="315" customWidth="1"/>
    <col min="9" max="9" width="3.75390625" style="315" customWidth="1"/>
    <col min="10" max="10" width="6.25390625" style="318" customWidth="1"/>
    <col min="11" max="11" width="3.75390625" style="315" customWidth="1"/>
    <col min="12" max="12" width="6.25390625" style="318" customWidth="1"/>
    <col min="13" max="13" width="3.75390625" style="315" customWidth="1"/>
    <col min="14" max="14" width="6.25390625" style="318" customWidth="1"/>
    <col min="15" max="15" width="3.75390625" style="315" customWidth="1"/>
    <col min="16" max="17" width="6.25390625" style="318" customWidth="1"/>
    <col min="18" max="18" width="6.25390625" style="257" customWidth="1"/>
    <col min="19" max="19" width="9.125" style="257" customWidth="1"/>
    <col min="20" max="25" width="6.25390625" style="257" hidden="1" customWidth="1"/>
    <col min="26" max="26" width="0" style="257" hidden="1" customWidth="1"/>
    <col min="27" max="27" width="8.125" style="257" hidden="1" customWidth="1"/>
    <col min="28" max="28" width="6.875" style="315" hidden="1" customWidth="1"/>
    <col min="29" max="33" width="6.25390625" style="257" hidden="1" customWidth="1"/>
    <col min="34" max="38" width="4.75390625" style="315" hidden="1" customWidth="1"/>
    <col min="39" max="16384" width="9.125" style="257" customWidth="1"/>
  </cols>
  <sheetData>
    <row r="1" spans="2:6" ht="23.25">
      <c r="B1" s="316" t="s">
        <v>921</v>
      </c>
      <c r="F1" s="270" t="s">
        <v>957</v>
      </c>
    </row>
    <row r="2" spans="20:38" ht="12.75">
      <c r="T2" s="425" t="s">
        <v>534</v>
      </c>
      <c r="U2" s="425"/>
      <c r="V2" s="425"/>
      <c r="W2" s="425"/>
      <c r="X2" s="425"/>
      <c r="Y2" s="425"/>
      <c r="AA2" s="429" t="s">
        <v>535</v>
      </c>
      <c r="AB2" s="430"/>
      <c r="AC2" s="429" t="s">
        <v>536</v>
      </c>
      <c r="AD2" s="431"/>
      <c r="AE2" s="431"/>
      <c r="AF2" s="431"/>
      <c r="AG2" s="430"/>
      <c r="AH2" s="425" t="s">
        <v>537</v>
      </c>
      <c r="AI2" s="425"/>
      <c r="AJ2" s="425"/>
      <c r="AK2" s="425"/>
      <c r="AL2" s="425"/>
    </row>
    <row r="3" spans="1:38" s="276" customFormat="1" ht="33.75" customHeight="1">
      <c r="A3" s="274" t="s">
        <v>30</v>
      </c>
      <c r="B3" s="274" t="s">
        <v>538</v>
      </c>
      <c r="C3" s="274" t="s">
        <v>539</v>
      </c>
      <c r="D3" s="274" t="s">
        <v>9</v>
      </c>
      <c r="E3" s="274" t="s">
        <v>32</v>
      </c>
      <c r="F3" s="274" t="s">
        <v>540</v>
      </c>
      <c r="G3" s="426" t="s">
        <v>923</v>
      </c>
      <c r="H3" s="426"/>
      <c r="I3" s="427" t="s">
        <v>542</v>
      </c>
      <c r="J3" s="428"/>
      <c r="K3" s="427" t="s">
        <v>543</v>
      </c>
      <c r="L3" s="428"/>
      <c r="M3" s="427" t="s">
        <v>544</v>
      </c>
      <c r="N3" s="428"/>
      <c r="O3" s="427" t="s">
        <v>545</v>
      </c>
      <c r="P3" s="428"/>
      <c r="Q3" s="275" t="s">
        <v>515</v>
      </c>
      <c r="R3" s="275" t="s">
        <v>546</v>
      </c>
      <c r="T3" s="275" t="s">
        <v>547</v>
      </c>
      <c r="U3" s="275" t="s">
        <v>548</v>
      </c>
      <c r="V3" s="275" t="s">
        <v>549</v>
      </c>
      <c r="W3" s="275" t="s">
        <v>550</v>
      </c>
      <c r="X3" s="275" t="s">
        <v>551</v>
      </c>
      <c r="Y3" s="275" t="s">
        <v>552</v>
      </c>
      <c r="AA3" s="274" t="s">
        <v>553</v>
      </c>
      <c r="AB3" s="274" t="s">
        <v>554</v>
      </c>
      <c r="AC3" s="274" t="s">
        <v>555</v>
      </c>
      <c r="AD3" s="274" t="s">
        <v>556</v>
      </c>
      <c r="AE3" s="274" t="s">
        <v>557</v>
      </c>
      <c r="AF3" s="274" t="s">
        <v>558</v>
      </c>
      <c r="AG3" s="274" t="s">
        <v>559</v>
      </c>
      <c r="AH3" s="274" t="s">
        <v>555</v>
      </c>
      <c r="AI3" s="274" t="s">
        <v>556</v>
      </c>
      <c r="AJ3" s="274" t="s">
        <v>557</v>
      </c>
      <c r="AK3" s="274" t="s">
        <v>558</v>
      </c>
      <c r="AL3" s="274" t="s">
        <v>559</v>
      </c>
    </row>
    <row r="4" spans="1:38" s="289" customFormat="1" ht="14.25" customHeight="1">
      <c r="A4" s="277">
        <v>1</v>
      </c>
      <c r="B4" s="385" t="s">
        <v>721</v>
      </c>
      <c r="C4" s="385" t="s">
        <v>599</v>
      </c>
      <c r="D4" s="386" t="s">
        <v>436</v>
      </c>
      <c r="E4" s="280" t="s">
        <v>118</v>
      </c>
      <c r="F4" s="362" t="s">
        <v>78</v>
      </c>
      <c r="G4" s="281">
        <v>2</v>
      </c>
      <c r="H4" s="363">
        <v>5</v>
      </c>
      <c r="I4" s="281">
        <v>0</v>
      </c>
      <c r="J4" s="363">
        <v>38</v>
      </c>
      <c r="K4" s="281">
        <v>1</v>
      </c>
      <c r="L4" s="363">
        <v>2</v>
      </c>
      <c r="M4" s="281">
        <v>1</v>
      </c>
      <c r="N4" s="363">
        <v>2</v>
      </c>
      <c r="O4" s="281">
        <v>1</v>
      </c>
      <c r="P4" s="363">
        <v>2</v>
      </c>
      <c r="Q4" s="364">
        <f aca="true" t="shared" si="0" ref="Q4:Q28">AA4</f>
        <v>6</v>
      </c>
      <c r="R4" s="286">
        <f aca="true" t="shared" si="1" ref="R4:R28">IF(T4="ANO",AVERAGE(Q4,U4,V4,W4,X4),Q4)</f>
        <v>6</v>
      </c>
      <c r="S4" s="285"/>
      <c r="T4" s="287" t="str">
        <f aca="true" t="shared" si="2" ref="T4:T28">IF(AVERAGE(U4:X4)&lt;Q4,"ANO","NE")</f>
        <v>NE</v>
      </c>
      <c r="U4" s="291">
        <v>6</v>
      </c>
      <c r="V4" s="291"/>
      <c r="W4" s="291"/>
      <c r="X4" s="291"/>
      <c r="Y4" s="286">
        <f aca="true" t="shared" si="3" ref="Y4:Y28">AVERAGE(U4:X4)</f>
        <v>6</v>
      </c>
      <c r="AA4" s="290">
        <f aca="true" t="shared" si="4" ref="AA4:AA28">SMALL(AC4:AG4,1)+SMALL(AC4:AG4,2)+SMALL(AC4:AG4,3)</f>
        <v>6</v>
      </c>
      <c r="AB4" s="290">
        <f aca="true" t="shared" si="5" ref="AB4:AB28">SMALL(AH4:AL4,1)+SMALL(AH4:AL4,2)+SMALL(AH4:AL4,3)</f>
        <v>3</v>
      </c>
      <c r="AC4" s="291">
        <f aca="true" t="shared" si="6" ref="AC4:AC28">IF(H4=0,200,H4)</f>
        <v>5</v>
      </c>
      <c r="AD4" s="291">
        <f aca="true" t="shared" si="7" ref="AD4:AD28">IF(J4=0,200,J4)</f>
        <v>38</v>
      </c>
      <c r="AE4" s="291">
        <f aca="true" t="shared" si="8" ref="AE4:AE28">IF(L4=0,200,L4)</f>
        <v>2</v>
      </c>
      <c r="AF4" s="291">
        <f aca="true" t="shared" si="9" ref="AF4:AF28">IF(N4=0,200,N4)</f>
        <v>2</v>
      </c>
      <c r="AG4" s="291">
        <f aca="true" t="shared" si="10" ref="AG4:AG28">IF(P4=0,200,P4)</f>
        <v>2</v>
      </c>
      <c r="AH4" s="291">
        <f aca="true" t="shared" si="11" ref="AH4:AH28">IF(G4=0,100,G4)</f>
        <v>2</v>
      </c>
      <c r="AI4" s="291">
        <f aca="true" t="shared" si="12" ref="AI4:AI28">IF(I4=0,100,I4)</f>
        <v>100</v>
      </c>
      <c r="AJ4" s="291">
        <f aca="true" t="shared" si="13" ref="AJ4:AJ28">IF(K4=0,100,K4)</f>
        <v>1</v>
      </c>
      <c r="AK4" s="291">
        <f aca="true" t="shared" si="14" ref="AK4:AK28">IF(M4=0,100,M4)</f>
        <v>1</v>
      </c>
      <c r="AL4" s="291">
        <f aca="true" t="shared" si="15" ref="AL4:AL28">IF(O4=0,100,O4)</f>
        <v>1</v>
      </c>
    </row>
    <row r="5" spans="1:38" s="289" customFormat="1" ht="14.25" customHeight="1">
      <c r="A5" s="277">
        <v>2</v>
      </c>
      <c r="B5" s="365" t="s">
        <v>924</v>
      </c>
      <c r="C5" s="365" t="s">
        <v>718</v>
      </c>
      <c r="D5" s="330" t="s">
        <v>119</v>
      </c>
      <c r="E5" s="365" t="s">
        <v>120</v>
      </c>
      <c r="F5" s="365" t="s">
        <v>121</v>
      </c>
      <c r="G5" s="281">
        <v>3</v>
      </c>
      <c r="H5" s="363">
        <v>5</v>
      </c>
      <c r="I5" s="281">
        <v>0</v>
      </c>
      <c r="J5" s="363">
        <v>38</v>
      </c>
      <c r="K5" s="281">
        <v>2</v>
      </c>
      <c r="L5" s="363">
        <v>4</v>
      </c>
      <c r="M5" s="281">
        <v>2</v>
      </c>
      <c r="N5" s="363">
        <v>3</v>
      </c>
      <c r="O5" s="281">
        <v>2</v>
      </c>
      <c r="P5" s="363">
        <v>4</v>
      </c>
      <c r="Q5" s="364">
        <f t="shared" si="0"/>
        <v>11</v>
      </c>
      <c r="R5" s="286">
        <f t="shared" si="1"/>
        <v>7.5</v>
      </c>
      <c r="S5" s="285"/>
      <c r="T5" s="286" t="str">
        <f t="shared" si="2"/>
        <v>ANO</v>
      </c>
      <c r="U5" s="291">
        <v>4</v>
      </c>
      <c r="V5" s="291"/>
      <c r="W5" s="291"/>
      <c r="X5" s="291"/>
      <c r="Y5" s="286">
        <f t="shared" si="3"/>
        <v>4</v>
      </c>
      <c r="AA5" s="290">
        <f t="shared" si="4"/>
        <v>11</v>
      </c>
      <c r="AB5" s="290">
        <f t="shared" si="5"/>
        <v>6</v>
      </c>
      <c r="AC5" s="291">
        <f t="shared" si="6"/>
        <v>5</v>
      </c>
      <c r="AD5" s="291">
        <f t="shared" si="7"/>
        <v>38</v>
      </c>
      <c r="AE5" s="291">
        <f t="shared" si="8"/>
        <v>4</v>
      </c>
      <c r="AF5" s="291">
        <f t="shared" si="9"/>
        <v>3</v>
      </c>
      <c r="AG5" s="291">
        <f t="shared" si="10"/>
        <v>4</v>
      </c>
      <c r="AH5" s="291">
        <f t="shared" si="11"/>
        <v>3</v>
      </c>
      <c r="AI5" s="291">
        <f t="shared" si="12"/>
        <v>100</v>
      </c>
      <c r="AJ5" s="291">
        <f t="shared" si="13"/>
        <v>2</v>
      </c>
      <c r="AK5" s="291">
        <f t="shared" si="14"/>
        <v>2</v>
      </c>
      <c r="AL5" s="291">
        <f t="shared" si="15"/>
        <v>2</v>
      </c>
    </row>
    <row r="6" spans="1:38" s="289" customFormat="1" ht="14.25" customHeight="1">
      <c r="A6" s="277">
        <v>3</v>
      </c>
      <c r="B6" s="360" t="s">
        <v>925</v>
      </c>
      <c r="C6" s="360" t="s">
        <v>596</v>
      </c>
      <c r="D6" s="361" t="s">
        <v>129</v>
      </c>
      <c r="E6" s="366" t="s">
        <v>120</v>
      </c>
      <c r="F6" s="360" t="s">
        <v>130</v>
      </c>
      <c r="G6" s="281">
        <v>7</v>
      </c>
      <c r="H6" s="363">
        <v>12</v>
      </c>
      <c r="I6" s="281">
        <v>0</v>
      </c>
      <c r="J6" s="363">
        <v>38</v>
      </c>
      <c r="K6" s="281">
        <v>3</v>
      </c>
      <c r="L6" s="363">
        <v>6</v>
      </c>
      <c r="M6" s="281">
        <v>4</v>
      </c>
      <c r="N6" s="363">
        <v>7</v>
      </c>
      <c r="O6" s="281">
        <v>3</v>
      </c>
      <c r="P6" s="363">
        <v>5</v>
      </c>
      <c r="Q6" s="364">
        <f t="shared" si="0"/>
        <v>18</v>
      </c>
      <c r="R6" s="286">
        <f t="shared" si="1"/>
        <v>7.6</v>
      </c>
      <c r="S6" s="285"/>
      <c r="T6" s="286" t="str">
        <f t="shared" si="2"/>
        <v>ANO</v>
      </c>
      <c r="U6" s="291">
        <v>10</v>
      </c>
      <c r="V6" s="291">
        <v>5</v>
      </c>
      <c r="W6" s="291">
        <v>2</v>
      </c>
      <c r="X6" s="291">
        <v>3</v>
      </c>
      <c r="Y6" s="286">
        <f t="shared" si="3"/>
        <v>5</v>
      </c>
      <c r="AA6" s="290">
        <f t="shared" si="4"/>
        <v>18</v>
      </c>
      <c r="AB6" s="290">
        <f t="shared" si="5"/>
        <v>10</v>
      </c>
      <c r="AC6" s="291">
        <f t="shared" si="6"/>
        <v>12</v>
      </c>
      <c r="AD6" s="291">
        <f t="shared" si="7"/>
        <v>38</v>
      </c>
      <c r="AE6" s="291">
        <f t="shared" si="8"/>
        <v>6</v>
      </c>
      <c r="AF6" s="291">
        <f t="shared" si="9"/>
        <v>7</v>
      </c>
      <c r="AG6" s="291">
        <f t="shared" si="10"/>
        <v>5</v>
      </c>
      <c r="AH6" s="291">
        <f t="shared" si="11"/>
        <v>7</v>
      </c>
      <c r="AI6" s="291">
        <f t="shared" si="12"/>
        <v>100</v>
      </c>
      <c r="AJ6" s="291">
        <f t="shared" si="13"/>
        <v>3</v>
      </c>
      <c r="AK6" s="291">
        <f t="shared" si="14"/>
        <v>4</v>
      </c>
      <c r="AL6" s="291">
        <f t="shared" si="15"/>
        <v>3</v>
      </c>
    </row>
    <row r="7" spans="1:38" ht="14.25" customHeight="1">
      <c r="A7" s="293">
        <v>4</v>
      </c>
      <c r="B7" s="313" t="s">
        <v>926</v>
      </c>
      <c r="C7" s="367" t="s">
        <v>696</v>
      </c>
      <c r="D7" s="293" t="s">
        <v>124</v>
      </c>
      <c r="E7" s="368" t="s">
        <v>125</v>
      </c>
      <c r="F7" s="369" t="s">
        <v>126</v>
      </c>
      <c r="G7" s="297">
        <v>0</v>
      </c>
      <c r="H7" s="370">
        <v>38</v>
      </c>
      <c r="I7" s="297">
        <v>0</v>
      </c>
      <c r="J7" s="370">
        <v>38</v>
      </c>
      <c r="K7" s="297">
        <v>4</v>
      </c>
      <c r="L7" s="370">
        <v>8</v>
      </c>
      <c r="M7" s="297">
        <v>5</v>
      </c>
      <c r="N7" s="370">
        <v>9</v>
      </c>
      <c r="O7" s="297">
        <v>4</v>
      </c>
      <c r="P7" s="370">
        <v>8</v>
      </c>
      <c r="Q7" s="364">
        <f t="shared" si="0"/>
        <v>25</v>
      </c>
      <c r="R7" s="287">
        <f t="shared" si="1"/>
        <v>25</v>
      </c>
      <c r="T7" s="287" t="str">
        <f t="shared" si="2"/>
        <v>NE</v>
      </c>
      <c r="U7" s="299"/>
      <c r="V7" s="299"/>
      <c r="W7" s="303">
        <v>200</v>
      </c>
      <c r="X7" s="300"/>
      <c r="Y7" s="301">
        <f t="shared" si="3"/>
        <v>200</v>
      </c>
      <c r="AA7" s="290">
        <f t="shared" si="4"/>
        <v>25</v>
      </c>
      <c r="AB7" s="290">
        <f t="shared" si="5"/>
        <v>13</v>
      </c>
      <c r="AC7" s="303">
        <f t="shared" si="6"/>
        <v>38</v>
      </c>
      <c r="AD7" s="303">
        <f t="shared" si="7"/>
        <v>38</v>
      </c>
      <c r="AE7" s="303">
        <f t="shared" si="8"/>
        <v>8</v>
      </c>
      <c r="AF7" s="303">
        <f t="shared" si="9"/>
        <v>9</v>
      </c>
      <c r="AG7" s="303">
        <f t="shared" si="10"/>
        <v>8</v>
      </c>
      <c r="AH7" s="303">
        <f t="shared" si="11"/>
        <v>100</v>
      </c>
      <c r="AI7" s="303">
        <f t="shared" si="12"/>
        <v>100</v>
      </c>
      <c r="AJ7" s="303">
        <f t="shared" si="13"/>
        <v>4</v>
      </c>
      <c r="AK7" s="303">
        <f t="shared" si="14"/>
        <v>5</v>
      </c>
      <c r="AL7" s="303">
        <f t="shared" si="15"/>
        <v>4</v>
      </c>
    </row>
    <row r="8" spans="1:38" ht="14.25" customHeight="1">
      <c r="A8" s="293">
        <v>5</v>
      </c>
      <c r="B8" s="372" t="s">
        <v>930</v>
      </c>
      <c r="C8" s="372" t="s">
        <v>599</v>
      </c>
      <c r="D8" s="326" t="s">
        <v>122</v>
      </c>
      <c r="E8" s="307" t="s">
        <v>118</v>
      </c>
      <c r="F8" s="372" t="s">
        <v>123</v>
      </c>
      <c r="G8" s="297">
        <v>15</v>
      </c>
      <c r="H8" s="370">
        <v>27</v>
      </c>
      <c r="I8" s="297">
        <v>0</v>
      </c>
      <c r="J8" s="370">
        <v>38</v>
      </c>
      <c r="K8" s="297">
        <v>0</v>
      </c>
      <c r="L8" s="370">
        <v>38</v>
      </c>
      <c r="M8" s="297">
        <v>6</v>
      </c>
      <c r="N8" s="370">
        <v>11</v>
      </c>
      <c r="O8" s="297">
        <v>5</v>
      </c>
      <c r="P8" s="370">
        <v>10</v>
      </c>
      <c r="Q8" s="364">
        <f t="shared" si="0"/>
        <v>48</v>
      </c>
      <c r="R8" s="286">
        <f t="shared" si="1"/>
        <v>28</v>
      </c>
      <c r="S8" s="267"/>
      <c r="T8" s="286" t="str">
        <f t="shared" si="2"/>
        <v>ANO</v>
      </c>
      <c r="U8" s="303"/>
      <c r="V8" s="303"/>
      <c r="W8" s="303"/>
      <c r="X8" s="303">
        <v>8</v>
      </c>
      <c r="Y8" s="301">
        <f t="shared" si="3"/>
        <v>8</v>
      </c>
      <c r="Z8" s="272"/>
      <c r="AA8" s="290">
        <f t="shared" si="4"/>
        <v>48</v>
      </c>
      <c r="AB8" s="290">
        <f t="shared" si="5"/>
        <v>26</v>
      </c>
      <c r="AC8" s="303">
        <f t="shared" si="6"/>
        <v>27</v>
      </c>
      <c r="AD8" s="303">
        <f t="shared" si="7"/>
        <v>38</v>
      </c>
      <c r="AE8" s="303">
        <f t="shared" si="8"/>
        <v>38</v>
      </c>
      <c r="AF8" s="303">
        <f t="shared" si="9"/>
        <v>11</v>
      </c>
      <c r="AG8" s="303">
        <f t="shared" si="10"/>
        <v>10</v>
      </c>
      <c r="AH8" s="303">
        <f t="shared" si="11"/>
        <v>15</v>
      </c>
      <c r="AI8" s="303">
        <f t="shared" si="12"/>
        <v>100</v>
      </c>
      <c r="AJ8" s="303">
        <f t="shared" si="13"/>
        <v>100</v>
      </c>
      <c r="AK8" s="303">
        <f t="shared" si="14"/>
        <v>6</v>
      </c>
      <c r="AL8" s="303">
        <f t="shared" si="15"/>
        <v>5</v>
      </c>
    </row>
    <row r="9" spans="1:38" ht="14.25" customHeight="1">
      <c r="A9" s="293">
        <v>6</v>
      </c>
      <c r="B9" s="371" t="s">
        <v>927</v>
      </c>
      <c r="C9" s="371" t="s">
        <v>928</v>
      </c>
      <c r="D9" s="295" t="s">
        <v>727</v>
      </c>
      <c r="E9" s="296" t="s">
        <v>120</v>
      </c>
      <c r="F9" s="371" t="s">
        <v>929</v>
      </c>
      <c r="G9" s="297">
        <v>0</v>
      </c>
      <c r="H9" s="370">
        <v>38</v>
      </c>
      <c r="I9" s="297">
        <v>1</v>
      </c>
      <c r="J9" s="370">
        <v>2</v>
      </c>
      <c r="K9" s="297">
        <v>0</v>
      </c>
      <c r="L9" s="370">
        <v>38</v>
      </c>
      <c r="M9" s="297">
        <v>3</v>
      </c>
      <c r="N9" s="370">
        <v>6</v>
      </c>
      <c r="O9" s="297">
        <v>0</v>
      </c>
      <c r="P9" s="370">
        <v>38</v>
      </c>
      <c r="Q9" s="364">
        <f t="shared" si="0"/>
        <v>46</v>
      </c>
      <c r="R9" s="286">
        <f t="shared" si="1"/>
        <v>20.333333333333332</v>
      </c>
      <c r="T9" s="287" t="str">
        <f t="shared" si="2"/>
        <v>ANO</v>
      </c>
      <c r="U9" s="303">
        <v>12</v>
      </c>
      <c r="V9" s="303"/>
      <c r="W9" s="303">
        <v>3</v>
      </c>
      <c r="X9" s="303"/>
      <c r="Y9" s="301">
        <f t="shared" si="3"/>
        <v>7.5</v>
      </c>
      <c r="AA9" s="290">
        <f t="shared" si="4"/>
        <v>46</v>
      </c>
      <c r="AB9" s="290">
        <f t="shared" si="5"/>
        <v>104</v>
      </c>
      <c r="AC9" s="303">
        <f t="shared" si="6"/>
        <v>38</v>
      </c>
      <c r="AD9" s="303">
        <f t="shared" si="7"/>
        <v>2</v>
      </c>
      <c r="AE9" s="303">
        <f t="shared" si="8"/>
        <v>38</v>
      </c>
      <c r="AF9" s="303">
        <f t="shared" si="9"/>
        <v>6</v>
      </c>
      <c r="AG9" s="303">
        <f t="shared" si="10"/>
        <v>38</v>
      </c>
      <c r="AH9" s="303">
        <f t="shared" si="11"/>
        <v>100</v>
      </c>
      <c r="AI9" s="303">
        <f t="shared" si="12"/>
        <v>1</v>
      </c>
      <c r="AJ9" s="303">
        <f t="shared" si="13"/>
        <v>100</v>
      </c>
      <c r="AK9" s="303">
        <f t="shared" si="14"/>
        <v>3</v>
      </c>
      <c r="AL9" s="303">
        <f t="shared" si="15"/>
        <v>100</v>
      </c>
    </row>
    <row r="10" spans="1:38" ht="14.25" customHeight="1">
      <c r="A10" s="293">
        <v>7</v>
      </c>
      <c r="B10" s="372" t="s">
        <v>958</v>
      </c>
      <c r="C10" s="372" t="s">
        <v>959</v>
      </c>
      <c r="D10" s="326" t="s">
        <v>960</v>
      </c>
      <c r="E10" s="368" t="s">
        <v>960</v>
      </c>
      <c r="F10" s="372" t="s">
        <v>961</v>
      </c>
      <c r="G10" s="297">
        <v>1</v>
      </c>
      <c r="H10" s="370">
        <v>2</v>
      </c>
      <c r="I10" s="297">
        <v>0</v>
      </c>
      <c r="J10" s="370">
        <v>38</v>
      </c>
      <c r="K10" s="297">
        <v>0</v>
      </c>
      <c r="L10" s="370">
        <v>38</v>
      </c>
      <c r="M10" s="297">
        <v>0</v>
      </c>
      <c r="N10" s="370">
        <v>38</v>
      </c>
      <c r="O10" s="297">
        <v>0</v>
      </c>
      <c r="P10" s="370">
        <v>38</v>
      </c>
      <c r="Q10" s="364">
        <f t="shared" si="0"/>
        <v>78</v>
      </c>
      <c r="R10" s="286">
        <f t="shared" si="1"/>
        <v>78</v>
      </c>
      <c r="S10" s="267"/>
      <c r="T10" s="286" t="str">
        <f t="shared" si="2"/>
        <v>NE</v>
      </c>
      <c r="U10" s="303"/>
      <c r="V10" s="303"/>
      <c r="W10" s="303">
        <v>200</v>
      </c>
      <c r="X10" s="303"/>
      <c r="Y10" s="301">
        <f t="shared" si="3"/>
        <v>200</v>
      </c>
      <c r="Z10" s="272"/>
      <c r="AA10" s="290">
        <f t="shared" si="4"/>
        <v>78</v>
      </c>
      <c r="AB10" s="290">
        <f t="shared" si="5"/>
        <v>201</v>
      </c>
      <c r="AC10" s="303">
        <f t="shared" si="6"/>
        <v>2</v>
      </c>
      <c r="AD10" s="303">
        <f t="shared" si="7"/>
        <v>38</v>
      </c>
      <c r="AE10" s="303">
        <f t="shared" si="8"/>
        <v>38</v>
      </c>
      <c r="AF10" s="303">
        <f t="shared" si="9"/>
        <v>38</v>
      </c>
      <c r="AG10" s="303">
        <f t="shared" si="10"/>
        <v>38</v>
      </c>
      <c r="AH10" s="303">
        <f t="shared" si="11"/>
        <v>1</v>
      </c>
      <c r="AI10" s="303">
        <f t="shared" si="12"/>
        <v>100</v>
      </c>
      <c r="AJ10" s="303">
        <f t="shared" si="13"/>
        <v>100</v>
      </c>
      <c r="AK10" s="303">
        <f t="shared" si="14"/>
        <v>100</v>
      </c>
      <c r="AL10" s="303">
        <f t="shared" si="15"/>
        <v>100</v>
      </c>
    </row>
    <row r="11" spans="1:38" ht="14.25" customHeight="1">
      <c r="A11" s="293">
        <v>8</v>
      </c>
      <c r="B11" s="372" t="s">
        <v>931</v>
      </c>
      <c r="C11" s="372" t="s">
        <v>214</v>
      </c>
      <c r="D11" s="326" t="s">
        <v>883</v>
      </c>
      <c r="E11" s="368" t="s">
        <v>932</v>
      </c>
      <c r="F11" s="372" t="s">
        <v>933</v>
      </c>
      <c r="G11" s="297">
        <v>0</v>
      </c>
      <c r="H11" s="370">
        <v>38</v>
      </c>
      <c r="I11" s="297">
        <v>2</v>
      </c>
      <c r="J11" s="370">
        <v>3</v>
      </c>
      <c r="K11" s="297">
        <v>0</v>
      </c>
      <c r="L11" s="370">
        <v>38</v>
      </c>
      <c r="M11" s="297">
        <v>0</v>
      </c>
      <c r="N11" s="370">
        <v>38</v>
      </c>
      <c r="O11" s="297">
        <v>0</v>
      </c>
      <c r="P11" s="370">
        <v>38</v>
      </c>
      <c r="Q11" s="364">
        <f t="shared" si="0"/>
        <v>79</v>
      </c>
      <c r="R11" s="286">
        <f t="shared" si="1"/>
        <v>79</v>
      </c>
      <c r="S11" s="267"/>
      <c r="T11" s="286" t="str">
        <f t="shared" si="2"/>
        <v>NE</v>
      </c>
      <c r="U11" s="303"/>
      <c r="V11" s="303"/>
      <c r="W11" s="303">
        <v>200</v>
      </c>
      <c r="X11" s="303"/>
      <c r="Y11" s="301">
        <f t="shared" si="3"/>
        <v>200</v>
      </c>
      <c r="Z11" s="272"/>
      <c r="AA11" s="290">
        <f t="shared" si="4"/>
        <v>79</v>
      </c>
      <c r="AB11" s="290">
        <f t="shared" si="5"/>
        <v>202</v>
      </c>
      <c r="AC11" s="303">
        <f t="shared" si="6"/>
        <v>38</v>
      </c>
      <c r="AD11" s="303">
        <f t="shared" si="7"/>
        <v>3</v>
      </c>
      <c r="AE11" s="303">
        <f t="shared" si="8"/>
        <v>38</v>
      </c>
      <c r="AF11" s="303">
        <f t="shared" si="9"/>
        <v>38</v>
      </c>
      <c r="AG11" s="303">
        <f t="shared" si="10"/>
        <v>38</v>
      </c>
      <c r="AH11" s="303">
        <f t="shared" si="11"/>
        <v>100</v>
      </c>
      <c r="AI11" s="303">
        <f t="shared" si="12"/>
        <v>2</v>
      </c>
      <c r="AJ11" s="303">
        <f t="shared" si="13"/>
        <v>100</v>
      </c>
      <c r="AK11" s="303">
        <f t="shared" si="14"/>
        <v>100</v>
      </c>
      <c r="AL11" s="303">
        <f t="shared" si="15"/>
        <v>100</v>
      </c>
    </row>
    <row r="12" spans="1:38" ht="14.25" customHeight="1">
      <c r="A12" s="293">
        <v>9</v>
      </c>
      <c r="B12" s="372" t="s">
        <v>962</v>
      </c>
      <c r="C12" s="372" t="s">
        <v>963</v>
      </c>
      <c r="D12" s="380" t="s">
        <v>815</v>
      </c>
      <c r="E12" s="379" t="s">
        <v>815</v>
      </c>
      <c r="F12" s="372" t="s">
        <v>964</v>
      </c>
      <c r="G12" s="297">
        <v>4</v>
      </c>
      <c r="H12" s="370">
        <v>7</v>
      </c>
      <c r="I12" s="297">
        <v>0</v>
      </c>
      <c r="J12" s="370">
        <v>38</v>
      </c>
      <c r="K12" s="297">
        <v>0</v>
      </c>
      <c r="L12" s="370">
        <v>38</v>
      </c>
      <c r="M12" s="297">
        <v>0</v>
      </c>
      <c r="N12" s="370">
        <v>38</v>
      </c>
      <c r="O12" s="297">
        <v>0</v>
      </c>
      <c r="P12" s="370">
        <v>38</v>
      </c>
      <c r="Q12" s="364">
        <f t="shared" si="0"/>
        <v>83</v>
      </c>
      <c r="R12" s="286">
        <f t="shared" si="1"/>
        <v>83</v>
      </c>
      <c r="S12" s="267"/>
      <c r="T12" s="286" t="str">
        <f t="shared" si="2"/>
        <v>NE</v>
      </c>
      <c r="U12" s="303"/>
      <c r="V12" s="303"/>
      <c r="W12" s="303">
        <v>200</v>
      </c>
      <c r="X12" s="303"/>
      <c r="Y12" s="301">
        <f t="shared" si="3"/>
        <v>200</v>
      </c>
      <c r="Z12" s="272"/>
      <c r="AA12" s="290">
        <f t="shared" si="4"/>
        <v>83</v>
      </c>
      <c r="AB12" s="290">
        <f t="shared" si="5"/>
        <v>204</v>
      </c>
      <c r="AC12" s="303">
        <f t="shared" si="6"/>
        <v>7</v>
      </c>
      <c r="AD12" s="303">
        <f t="shared" si="7"/>
        <v>38</v>
      </c>
      <c r="AE12" s="303">
        <f t="shared" si="8"/>
        <v>38</v>
      </c>
      <c r="AF12" s="303">
        <f t="shared" si="9"/>
        <v>38</v>
      </c>
      <c r="AG12" s="303">
        <f t="shared" si="10"/>
        <v>38</v>
      </c>
      <c r="AH12" s="303">
        <f t="shared" si="11"/>
        <v>4</v>
      </c>
      <c r="AI12" s="303">
        <f t="shared" si="12"/>
        <v>100</v>
      </c>
      <c r="AJ12" s="303">
        <f t="shared" si="13"/>
        <v>100</v>
      </c>
      <c r="AK12" s="303">
        <f t="shared" si="14"/>
        <v>100</v>
      </c>
      <c r="AL12" s="303">
        <f t="shared" si="15"/>
        <v>100</v>
      </c>
    </row>
    <row r="13" spans="1:38" ht="14.25" customHeight="1">
      <c r="A13" s="293">
        <v>10</v>
      </c>
      <c r="B13" s="387" t="s">
        <v>887</v>
      </c>
      <c r="C13" s="387" t="s">
        <v>965</v>
      </c>
      <c r="D13" s="388" t="s">
        <v>608</v>
      </c>
      <c r="E13" s="344" t="s">
        <v>724</v>
      </c>
      <c r="F13" s="387" t="s">
        <v>966</v>
      </c>
      <c r="G13" s="297">
        <v>5</v>
      </c>
      <c r="H13" s="370">
        <v>7</v>
      </c>
      <c r="I13" s="297">
        <v>0</v>
      </c>
      <c r="J13" s="370">
        <v>38</v>
      </c>
      <c r="K13" s="297">
        <v>0</v>
      </c>
      <c r="L13" s="370">
        <v>38</v>
      </c>
      <c r="M13" s="297">
        <v>0</v>
      </c>
      <c r="N13" s="370">
        <v>38</v>
      </c>
      <c r="O13" s="297">
        <v>0</v>
      </c>
      <c r="P13" s="370">
        <v>38</v>
      </c>
      <c r="Q13" s="364">
        <f t="shared" si="0"/>
        <v>83</v>
      </c>
      <c r="R13" s="286">
        <f t="shared" si="1"/>
        <v>83</v>
      </c>
      <c r="S13" s="285"/>
      <c r="T13" s="287" t="str">
        <f t="shared" si="2"/>
        <v>NE</v>
      </c>
      <c r="U13" s="303"/>
      <c r="V13" s="303"/>
      <c r="W13" s="303">
        <v>200</v>
      </c>
      <c r="X13" s="303"/>
      <c r="Y13" s="301">
        <f t="shared" si="3"/>
        <v>200</v>
      </c>
      <c r="AA13" s="290">
        <f t="shared" si="4"/>
        <v>83</v>
      </c>
      <c r="AB13" s="290">
        <f t="shared" si="5"/>
        <v>205</v>
      </c>
      <c r="AC13" s="303">
        <f t="shared" si="6"/>
        <v>7</v>
      </c>
      <c r="AD13" s="303">
        <f t="shared" si="7"/>
        <v>38</v>
      </c>
      <c r="AE13" s="303">
        <f t="shared" si="8"/>
        <v>38</v>
      </c>
      <c r="AF13" s="303">
        <f t="shared" si="9"/>
        <v>38</v>
      </c>
      <c r="AG13" s="303">
        <f t="shared" si="10"/>
        <v>38</v>
      </c>
      <c r="AH13" s="303">
        <f t="shared" si="11"/>
        <v>5</v>
      </c>
      <c r="AI13" s="303">
        <f t="shared" si="12"/>
        <v>100</v>
      </c>
      <c r="AJ13" s="303">
        <f t="shared" si="13"/>
        <v>100</v>
      </c>
      <c r="AK13" s="303">
        <f t="shared" si="14"/>
        <v>100</v>
      </c>
      <c r="AL13" s="303">
        <f t="shared" si="15"/>
        <v>100</v>
      </c>
    </row>
    <row r="14" spans="1:38" ht="14.25" customHeight="1">
      <c r="A14" s="293">
        <v>11</v>
      </c>
      <c r="B14" s="372" t="s">
        <v>967</v>
      </c>
      <c r="C14" s="372" t="s">
        <v>670</v>
      </c>
      <c r="D14" s="304" t="s">
        <v>608</v>
      </c>
      <c r="E14" s="389" t="s">
        <v>968</v>
      </c>
      <c r="F14" s="372" t="s">
        <v>969</v>
      </c>
      <c r="G14" s="297">
        <v>6</v>
      </c>
      <c r="H14" s="370">
        <v>12</v>
      </c>
      <c r="I14" s="297">
        <v>0</v>
      </c>
      <c r="J14" s="370">
        <v>38</v>
      </c>
      <c r="K14" s="297">
        <v>0</v>
      </c>
      <c r="L14" s="370">
        <v>38</v>
      </c>
      <c r="M14" s="297">
        <v>0</v>
      </c>
      <c r="N14" s="370">
        <v>38</v>
      </c>
      <c r="O14" s="297">
        <v>0</v>
      </c>
      <c r="P14" s="370">
        <v>38</v>
      </c>
      <c r="Q14" s="364">
        <f t="shared" si="0"/>
        <v>88</v>
      </c>
      <c r="R14" s="286">
        <f t="shared" si="1"/>
        <v>88</v>
      </c>
      <c r="S14" s="267"/>
      <c r="T14" s="286" t="str">
        <f t="shared" si="2"/>
        <v>NE</v>
      </c>
      <c r="U14" s="303"/>
      <c r="V14" s="303"/>
      <c r="W14" s="303">
        <v>200</v>
      </c>
      <c r="X14" s="303"/>
      <c r="Y14" s="301">
        <f t="shared" si="3"/>
        <v>200</v>
      </c>
      <c r="Z14" s="272"/>
      <c r="AA14" s="290">
        <f t="shared" si="4"/>
        <v>88</v>
      </c>
      <c r="AB14" s="290">
        <f t="shared" si="5"/>
        <v>206</v>
      </c>
      <c r="AC14" s="303">
        <f t="shared" si="6"/>
        <v>12</v>
      </c>
      <c r="AD14" s="303">
        <f t="shared" si="7"/>
        <v>38</v>
      </c>
      <c r="AE14" s="303">
        <f t="shared" si="8"/>
        <v>38</v>
      </c>
      <c r="AF14" s="303">
        <f t="shared" si="9"/>
        <v>38</v>
      </c>
      <c r="AG14" s="303">
        <f t="shared" si="10"/>
        <v>38</v>
      </c>
      <c r="AH14" s="303">
        <f t="shared" si="11"/>
        <v>6</v>
      </c>
      <c r="AI14" s="303">
        <f t="shared" si="12"/>
        <v>100</v>
      </c>
      <c r="AJ14" s="303">
        <f t="shared" si="13"/>
        <v>100</v>
      </c>
      <c r="AK14" s="303">
        <f t="shared" si="14"/>
        <v>100</v>
      </c>
      <c r="AL14" s="303">
        <f t="shared" si="15"/>
        <v>100</v>
      </c>
    </row>
    <row r="15" spans="1:38" ht="14.25" customHeight="1">
      <c r="A15" s="293">
        <v>12</v>
      </c>
      <c r="B15" s="379" t="s">
        <v>970</v>
      </c>
      <c r="C15" s="379" t="s">
        <v>971</v>
      </c>
      <c r="D15" s="380" t="s">
        <v>815</v>
      </c>
      <c r="E15" s="379" t="s">
        <v>815</v>
      </c>
      <c r="F15" s="379" t="s">
        <v>972</v>
      </c>
      <c r="G15" s="297">
        <v>8</v>
      </c>
      <c r="H15" s="370">
        <v>12</v>
      </c>
      <c r="I15" s="297">
        <v>0</v>
      </c>
      <c r="J15" s="370">
        <v>38</v>
      </c>
      <c r="K15" s="297">
        <v>0</v>
      </c>
      <c r="L15" s="370">
        <v>38</v>
      </c>
      <c r="M15" s="297">
        <v>0</v>
      </c>
      <c r="N15" s="370">
        <v>38</v>
      </c>
      <c r="O15" s="297">
        <v>0</v>
      </c>
      <c r="P15" s="370">
        <v>38</v>
      </c>
      <c r="Q15" s="364">
        <f t="shared" si="0"/>
        <v>88</v>
      </c>
      <c r="R15" s="286">
        <f t="shared" si="1"/>
        <v>88</v>
      </c>
      <c r="S15" s="285"/>
      <c r="T15" s="287" t="str">
        <f t="shared" si="2"/>
        <v>NE</v>
      </c>
      <c r="U15" s="303"/>
      <c r="V15" s="303"/>
      <c r="W15" s="303">
        <v>200</v>
      </c>
      <c r="X15" s="303"/>
      <c r="Y15" s="301">
        <f t="shared" si="3"/>
        <v>200</v>
      </c>
      <c r="AA15" s="290">
        <f t="shared" si="4"/>
        <v>88</v>
      </c>
      <c r="AB15" s="290">
        <f t="shared" si="5"/>
        <v>208</v>
      </c>
      <c r="AC15" s="303">
        <f t="shared" si="6"/>
        <v>12</v>
      </c>
      <c r="AD15" s="303">
        <f t="shared" si="7"/>
        <v>38</v>
      </c>
      <c r="AE15" s="303">
        <f t="shared" si="8"/>
        <v>38</v>
      </c>
      <c r="AF15" s="303">
        <f t="shared" si="9"/>
        <v>38</v>
      </c>
      <c r="AG15" s="303">
        <f t="shared" si="10"/>
        <v>38</v>
      </c>
      <c r="AH15" s="303">
        <f t="shared" si="11"/>
        <v>8</v>
      </c>
      <c r="AI15" s="303">
        <f t="shared" si="12"/>
        <v>100</v>
      </c>
      <c r="AJ15" s="303">
        <f t="shared" si="13"/>
        <v>100</v>
      </c>
      <c r="AK15" s="303">
        <f t="shared" si="14"/>
        <v>100</v>
      </c>
      <c r="AL15" s="303">
        <f t="shared" si="15"/>
        <v>100</v>
      </c>
    </row>
    <row r="16" spans="1:38" ht="14.25" customHeight="1">
      <c r="A16" s="293">
        <v>13</v>
      </c>
      <c r="B16" s="390" t="s">
        <v>973</v>
      </c>
      <c r="C16" s="391" t="s">
        <v>893</v>
      </c>
      <c r="D16" s="392" t="s">
        <v>815</v>
      </c>
      <c r="E16" s="379" t="s">
        <v>815</v>
      </c>
      <c r="F16" s="393" t="s">
        <v>974</v>
      </c>
      <c r="G16" s="297">
        <v>9</v>
      </c>
      <c r="H16" s="370">
        <v>13</v>
      </c>
      <c r="I16" s="297">
        <v>0</v>
      </c>
      <c r="J16" s="370">
        <v>38</v>
      </c>
      <c r="K16" s="297">
        <v>0</v>
      </c>
      <c r="L16" s="370">
        <v>38</v>
      </c>
      <c r="M16" s="297">
        <v>0</v>
      </c>
      <c r="N16" s="370">
        <v>38</v>
      </c>
      <c r="O16" s="297">
        <v>0</v>
      </c>
      <c r="P16" s="370">
        <v>38</v>
      </c>
      <c r="Q16" s="364">
        <f t="shared" si="0"/>
        <v>89</v>
      </c>
      <c r="R16" s="394">
        <f t="shared" si="1"/>
        <v>89</v>
      </c>
      <c r="S16" s="285"/>
      <c r="T16" s="287" t="str">
        <f t="shared" si="2"/>
        <v>NE</v>
      </c>
      <c r="U16" s="303"/>
      <c r="V16" s="303"/>
      <c r="W16" s="303">
        <v>200</v>
      </c>
      <c r="X16" s="303"/>
      <c r="Y16" s="301">
        <f t="shared" si="3"/>
        <v>200</v>
      </c>
      <c r="AA16" s="290">
        <f t="shared" si="4"/>
        <v>89</v>
      </c>
      <c r="AB16" s="290">
        <f t="shared" si="5"/>
        <v>209</v>
      </c>
      <c r="AC16" s="303">
        <f t="shared" si="6"/>
        <v>13</v>
      </c>
      <c r="AD16" s="303">
        <f t="shared" si="7"/>
        <v>38</v>
      </c>
      <c r="AE16" s="303">
        <f t="shared" si="8"/>
        <v>38</v>
      </c>
      <c r="AF16" s="303">
        <f t="shared" si="9"/>
        <v>38</v>
      </c>
      <c r="AG16" s="303">
        <f t="shared" si="10"/>
        <v>38</v>
      </c>
      <c r="AH16" s="303">
        <f t="shared" si="11"/>
        <v>9</v>
      </c>
      <c r="AI16" s="303">
        <f t="shared" si="12"/>
        <v>100</v>
      </c>
      <c r="AJ16" s="303">
        <f t="shared" si="13"/>
        <v>100</v>
      </c>
      <c r="AK16" s="303">
        <f t="shared" si="14"/>
        <v>100</v>
      </c>
      <c r="AL16" s="303">
        <f t="shared" si="15"/>
        <v>100</v>
      </c>
    </row>
    <row r="17" spans="1:38" ht="14.25" customHeight="1">
      <c r="A17" s="293">
        <v>14</v>
      </c>
      <c r="B17" s="344" t="s">
        <v>806</v>
      </c>
      <c r="C17" s="344" t="s">
        <v>603</v>
      </c>
      <c r="D17" s="293" t="s">
        <v>116</v>
      </c>
      <c r="E17" s="296" t="s">
        <v>117</v>
      </c>
      <c r="F17" s="344" t="s">
        <v>78</v>
      </c>
      <c r="G17" s="297">
        <v>10</v>
      </c>
      <c r="H17" s="370">
        <v>17</v>
      </c>
      <c r="I17" s="297">
        <v>0</v>
      </c>
      <c r="J17" s="370">
        <v>38</v>
      </c>
      <c r="K17" s="297">
        <v>0</v>
      </c>
      <c r="L17" s="370">
        <v>38</v>
      </c>
      <c r="M17" s="297">
        <v>0</v>
      </c>
      <c r="N17" s="370">
        <v>38</v>
      </c>
      <c r="O17" s="297">
        <v>0</v>
      </c>
      <c r="P17" s="370">
        <v>38</v>
      </c>
      <c r="Q17" s="364">
        <f t="shared" si="0"/>
        <v>93</v>
      </c>
      <c r="R17" s="287">
        <f t="shared" si="1"/>
        <v>93</v>
      </c>
      <c r="S17" s="285"/>
      <c r="T17" s="287" t="str">
        <f t="shared" si="2"/>
        <v>NE</v>
      </c>
      <c r="U17" s="299"/>
      <c r="V17" s="299"/>
      <c r="W17" s="303">
        <v>200</v>
      </c>
      <c r="X17" s="300"/>
      <c r="Y17" s="301">
        <f t="shared" si="3"/>
        <v>200</v>
      </c>
      <c r="AA17" s="290">
        <f t="shared" si="4"/>
        <v>93</v>
      </c>
      <c r="AB17" s="290">
        <f t="shared" si="5"/>
        <v>210</v>
      </c>
      <c r="AC17" s="303">
        <f t="shared" si="6"/>
        <v>17</v>
      </c>
      <c r="AD17" s="303">
        <f t="shared" si="7"/>
        <v>38</v>
      </c>
      <c r="AE17" s="303">
        <f t="shared" si="8"/>
        <v>38</v>
      </c>
      <c r="AF17" s="303">
        <f t="shared" si="9"/>
        <v>38</v>
      </c>
      <c r="AG17" s="303">
        <f t="shared" si="10"/>
        <v>38</v>
      </c>
      <c r="AH17" s="303">
        <f t="shared" si="11"/>
        <v>10</v>
      </c>
      <c r="AI17" s="303">
        <f t="shared" si="12"/>
        <v>100</v>
      </c>
      <c r="AJ17" s="303">
        <f t="shared" si="13"/>
        <v>100</v>
      </c>
      <c r="AK17" s="303">
        <f t="shared" si="14"/>
        <v>100</v>
      </c>
      <c r="AL17" s="303">
        <f t="shared" si="15"/>
        <v>100</v>
      </c>
    </row>
    <row r="18" spans="1:38" ht="14.25" customHeight="1">
      <c r="A18" s="293">
        <v>15</v>
      </c>
      <c r="B18" s="372" t="s">
        <v>975</v>
      </c>
      <c r="C18" s="372" t="s">
        <v>976</v>
      </c>
      <c r="D18" s="380" t="s">
        <v>815</v>
      </c>
      <c r="E18" s="379" t="s">
        <v>815</v>
      </c>
      <c r="F18" s="372" t="s">
        <v>977</v>
      </c>
      <c r="G18" s="297">
        <v>11</v>
      </c>
      <c r="H18" s="370">
        <v>18</v>
      </c>
      <c r="I18" s="297">
        <v>0</v>
      </c>
      <c r="J18" s="370">
        <v>38</v>
      </c>
      <c r="K18" s="297">
        <v>0</v>
      </c>
      <c r="L18" s="370">
        <v>38</v>
      </c>
      <c r="M18" s="297">
        <v>0</v>
      </c>
      <c r="N18" s="370">
        <v>38</v>
      </c>
      <c r="O18" s="297">
        <v>0</v>
      </c>
      <c r="P18" s="370">
        <v>38</v>
      </c>
      <c r="Q18" s="364">
        <f t="shared" si="0"/>
        <v>94</v>
      </c>
      <c r="R18" s="286">
        <f t="shared" si="1"/>
        <v>94</v>
      </c>
      <c r="S18" s="267"/>
      <c r="T18" s="286" t="str">
        <f t="shared" si="2"/>
        <v>NE</v>
      </c>
      <c r="U18" s="303"/>
      <c r="V18" s="303"/>
      <c r="W18" s="303">
        <v>200</v>
      </c>
      <c r="X18" s="303"/>
      <c r="Y18" s="301">
        <f t="shared" si="3"/>
        <v>200</v>
      </c>
      <c r="Z18" s="272"/>
      <c r="AA18" s="290">
        <f t="shared" si="4"/>
        <v>94</v>
      </c>
      <c r="AB18" s="290">
        <f t="shared" si="5"/>
        <v>211</v>
      </c>
      <c r="AC18" s="303">
        <f t="shared" si="6"/>
        <v>18</v>
      </c>
      <c r="AD18" s="303">
        <f t="shared" si="7"/>
        <v>38</v>
      </c>
      <c r="AE18" s="303">
        <f t="shared" si="8"/>
        <v>38</v>
      </c>
      <c r="AF18" s="303">
        <f t="shared" si="9"/>
        <v>38</v>
      </c>
      <c r="AG18" s="303">
        <f t="shared" si="10"/>
        <v>38</v>
      </c>
      <c r="AH18" s="303">
        <f t="shared" si="11"/>
        <v>11</v>
      </c>
      <c r="AI18" s="303">
        <f t="shared" si="12"/>
        <v>100</v>
      </c>
      <c r="AJ18" s="303">
        <f t="shared" si="13"/>
        <v>100</v>
      </c>
      <c r="AK18" s="303">
        <f t="shared" si="14"/>
        <v>100</v>
      </c>
      <c r="AL18" s="303">
        <f t="shared" si="15"/>
        <v>100</v>
      </c>
    </row>
    <row r="19" spans="1:38" ht="14.25" customHeight="1">
      <c r="A19" s="293">
        <v>16</v>
      </c>
      <c r="B19" s="379" t="s">
        <v>887</v>
      </c>
      <c r="C19" s="379" t="s">
        <v>978</v>
      </c>
      <c r="D19" s="380" t="s">
        <v>608</v>
      </c>
      <c r="E19" s="344" t="s">
        <v>724</v>
      </c>
      <c r="F19" s="379" t="s">
        <v>126</v>
      </c>
      <c r="G19" s="297">
        <v>12</v>
      </c>
      <c r="H19" s="370">
        <v>18</v>
      </c>
      <c r="I19" s="297">
        <v>0</v>
      </c>
      <c r="J19" s="370">
        <v>38</v>
      </c>
      <c r="K19" s="297">
        <v>0</v>
      </c>
      <c r="L19" s="370">
        <v>38</v>
      </c>
      <c r="M19" s="297">
        <v>0</v>
      </c>
      <c r="N19" s="370">
        <v>38</v>
      </c>
      <c r="O19" s="297">
        <v>0</v>
      </c>
      <c r="P19" s="370">
        <v>38</v>
      </c>
      <c r="Q19" s="364">
        <f t="shared" si="0"/>
        <v>94</v>
      </c>
      <c r="R19" s="286">
        <f t="shared" si="1"/>
        <v>94</v>
      </c>
      <c r="S19" s="285"/>
      <c r="T19" s="287" t="str">
        <f t="shared" si="2"/>
        <v>NE</v>
      </c>
      <c r="U19" s="303"/>
      <c r="V19" s="303"/>
      <c r="W19" s="303">
        <v>200</v>
      </c>
      <c r="X19" s="303"/>
      <c r="Y19" s="301">
        <f t="shared" si="3"/>
        <v>200</v>
      </c>
      <c r="AA19" s="290">
        <f t="shared" si="4"/>
        <v>94</v>
      </c>
      <c r="AB19" s="290">
        <f t="shared" si="5"/>
        <v>212</v>
      </c>
      <c r="AC19" s="303">
        <f t="shared" si="6"/>
        <v>18</v>
      </c>
      <c r="AD19" s="303">
        <f t="shared" si="7"/>
        <v>38</v>
      </c>
      <c r="AE19" s="303">
        <f t="shared" si="8"/>
        <v>38</v>
      </c>
      <c r="AF19" s="303">
        <f t="shared" si="9"/>
        <v>38</v>
      </c>
      <c r="AG19" s="303">
        <f t="shared" si="10"/>
        <v>38</v>
      </c>
      <c r="AH19" s="303">
        <f t="shared" si="11"/>
        <v>12</v>
      </c>
      <c r="AI19" s="303">
        <f t="shared" si="12"/>
        <v>100</v>
      </c>
      <c r="AJ19" s="303">
        <f t="shared" si="13"/>
        <v>100</v>
      </c>
      <c r="AK19" s="303">
        <f t="shared" si="14"/>
        <v>100</v>
      </c>
      <c r="AL19" s="303">
        <f t="shared" si="15"/>
        <v>100</v>
      </c>
    </row>
    <row r="20" spans="1:38" ht="14.25" customHeight="1">
      <c r="A20" s="293">
        <v>17</v>
      </c>
      <c r="B20" s="372" t="s">
        <v>979</v>
      </c>
      <c r="C20" s="372" t="s">
        <v>980</v>
      </c>
      <c r="D20" s="326" t="s">
        <v>960</v>
      </c>
      <c r="E20" s="368" t="s">
        <v>960</v>
      </c>
      <c r="F20" s="372" t="s">
        <v>933</v>
      </c>
      <c r="G20" s="297">
        <v>13</v>
      </c>
      <c r="H20" s="370">
        <v>22</v>
      </c>
      <c r="I20" s="297">
        <v>0</v>
      </c>
      <c r="J20" s="370">
        <v>38</v>
      </c>
      <c r="K20" s="297">
        <v>0</v>
      </c>
      <c r="L20" s="370">
        <v>38</v>
      </c>
      <c r="M20" s="297">
        <v>0</v>
      </c>
      <c r="N20" s="370">
        <v>38</v>
      </c>
      <c r="O20" s="297">
        <v>0</v>
      </c>
      <c r="P20" s="370">
        <v>38</v>
      </c>
      <c r="Q20" s="364">
        <f t="shared" si="0"/>
        <v>98</v>
      </c>
      <c r="R20" s="286">
        <f t="shared" si="1"/>
        <v>98</v>
      </c>
      <c r="S20" s="267"/>
      <c r="T20" s="286" t="str">
        <f t="shared" si="2"/>
        <v>NE</v>
      </c>
      <c r="U20" s="303"/>
      <c r="V20" s="303"/>
      <c r="W20" s="303">
        <v>200</v>
      </c>
      <c r="X20" s="303"/>
      <c r="Y20" s="301">
        <f t="shared" si="3"/>
        <v>200</v>
      </c>
      <c r="Z20" s="272"/>
      <c r="AA20" s="290">
        <f t="shared" si="4"/>
        <v>98</v>
      </c>
      <c r="AB20" s="290">
        <f t="shared" si="5"/>
        <v>213</v>
      </c>
      <c r="AC20" s="303">
        <f t="shared" si="6"/>
        <v>22</v>
      </c>
      <c r="AD20" s="303">
        <f t="shared" si="7"/>
        <v>38</v>
      </c>
      <c r="AE20" s="303">
        <f t="shared" si="8"/>
        <v>38</v>
      </c>
      <c r="AF20" s="303">
        <f t="shared" si="9"/>
        <v>38</v>
      </c>
      <c r="AG20" s="303">
        <f t="shared" si="10"/>
        <v>38</v>
      </c>
      <c r="AH20" s="303">
        <f t="shared" si="11"/>
        <v>13</v>
      </c>
      <c r="AI20" s="303">
        <f t="shared" si="12"/>
        <v>100</v>
      </c>
      <c r="AJ20" s="303">
        <f t="shared" si="13"/>
        <v>100</v>
      </c>
      <c r="AK20" s="303">
        <f t="shared" si="14"/>
        <v>100</v>
      </c>
      <c r="AL20" s="303">
        <f t="shared" si="15"/>
        <v>100</v>
      </c>
    </row>
    <row r="21" spans="1:38" ht="14.25" customHeight="1">
      <c r="A21" s="293">
        <v>18</v>
      </c>
      <c r="B21" s="372" t="s">
        <v>934</v>
      </c>
      <c r="C21" s="372" t="s">
        <v>658</v>
      </c>
      <c r="D21" s="295" t="s">
        <v>127</v>
      </c>
      <c r="E21" s="307" t="s">
        <v>128</v>
      </c>
      <c r="F21" s="372" t="s">
        <v>935</v>
      </c>
      <c r="G21" s="297">
        <v>14</v>
      </c>
      <c r="H21" s="370">
        <v>26</v>
      </c>
      <c r="I21" s="297">
        <v>0</v>
      </c>
      <c r="J21" s="370">
        <v>38</v>
      </c>
      <c r="K21" s="297">
        <v>0</v>
      </c>
      <c r="L21" s="370">
        <v>38</v>
      </c>
      <c r="M21" s="297">
        <v>0</v>
      </c>
      <c r="N21" s="370">
        <v>38</v>
      </c>
      <c r="O21" s="297">
        <v>0</v>
      </c>
      <c r="P21" s="370">
        <v>38</v>
      </c>
      <c r="Q21" s="364">
        <f t="shared" si="0"/>
        <v>102</v>
      </c>
      <c r="R21" s="286">
        <f t="shared" si="1"/>
        <v>102</v>
      </c>
      <c r="S21" s="267"/>
      <c r="T21" s="286" t="str">
        <f t="shared" si="2"/>
        <v>NE</v>
      </c>
      <c r="U21" s="303"/>
      <c r="V21" s="303"/>
      <c r="W21" s="303">
        <v>200</v>
      </c>
      <c r="X21" s="303"/>
      <c r="Y21" s="301">
        <f t="shared" si="3"/>
        <v>200</v>
      </c>
      <c r="Z21" s="272"/>
      <c r="AA21" s="290">
        <f t="shared" si="4"/>
        <v>102</v>
      </c>
      <c r="AB21" s="290">
        <f t="shared" si="5"/>
        <v>214</v>
      </c>
      <c r="AC21" s="303">
        <f t="shared" si="6"/>
        <v>26</v>
      </c>
      <c r="AD21" s="303">
        <f t="shared" si="7"/>
        <v>38</v>
      </c>
      <c r="AE21" s="303">
        <f t="shared" si="8"/>
        <v>38</v>
      </c>
      <c r="AF21" s="303">
        <f t="shared" si="9"/>
        <v>38</v>
      </c>
      <c r="AG21" s="303">
        <f t="shared" si="10"/>
        <v>38</v>
      </c>
      <c r="AH21" s="303">
        <f t="shared" si="11"/>
        <v>14</v>
      </c>
      <c r="AI21" s="303">
        <f t="shared" si="12"/>
        <v>100</v>
      </c>
      <c r="AJ21" s="303">
        <f t="shared" si="13"/>
        <v>100</v>
      </c>
      <c r="AK21" s="303">
        <f t="shared" si="14"/>
        <v>100</v>
      </c>
      <c r="AL21" s="303">
        <f t="shared" si="15"/>
        <v>100</v>
      </c>
    </row>
    <row r="22" spans="1:38" ht="14.25" customHeight="1">
      <c r="A22" s="293">
        <v>19</v>
      </c>
      <c r="B22" s="372" t="s">
        <v>981</v>
      </c>
      <c r="C22" s="372" t="s">
        <v>809</v>
      </c>
      <c r="D22" s="293" t="s">
        <v>116</v>
      </c>
      <c r="E22" s="296" t="s">
        <v>117</v>
      </c>
      <c r="F22" s="395" t="s">
        <v>78</v>
      </c>
      <c r="G22" s="297">
        <v>16</v>
      </c>
      <c r="H22" s="370">
        <v>30</v>
      </c>
      <c r="I22" s="297">
        <v>0</v>
      </c>
      <c r="J22" s="370">
        <v>38</v>
      </c>
      <c r="K22" s="297">
        <v>0</v>
      </c>
      <c r="L22" s="370">
        <v>38</v>
      </c>
      <c r="M22" s="297">
        <v>0</v>
      </c>
      <c r="N22" s="370">
        <v>38</v>
      </c>
      <c r="O22" s="297">
        <v>0</v>
      </c>
      <c r="P22" s="370">
        <v>38</v>
      </c>
      <c r="Q22" s="364">
        <f t="shared" si="0"/>
        <v>106</v>
      </c>
      <c r="R22" s="286">
        <f t="shared" si="1"/>
        <v>106</v>
      </c>
      <c r="S22" s="267"/>
      <c r="T22" s="286" t="str">
        <f t="shared" si="2"/>
        <v>NE</v>
      </c>
      <c r="U22" s="303"/>
      <c r="V22" s="303"/>
      <c r="W22" s="303">
        <v>200</v>
      </c>
      <c r="X22" s="303"/>
      <c r="Y22" s="301">
        <f t="shared" si="3"/>
        <v>200</v>
      </c>
      <c r="Z22" s="272"/>
      <c r="AA22" s="290">
        <f t="shared" si="4"/>
        <v>106</v>
      </c>
      <c r="AB22" s="290">
        <f t="shared" si="5"/>
        <v>216</v>
      </c>
      <c r="AC22" s="303">
        <f t="shared" si="6"/>
        <v>30</v>
      </c>
      <c r="AD22" s="303">
        <f t="shared" si="7"/>
        <v>38</v>
      </c>
      <c r="AE22" s="303">
        <f t="shared" si="8"/>
        <v>38</v>
      </c>
      <c r="AF22" s="303">
        <f t="shared" si="9"/>
        <v>38</v>
      </c>
      <c r="AG22" s="303">
        <f t="shared" si="10"/>
        <v>38</v>
      </c>
      <c r="AH22" s="303">
        <f t="shared" si="11"/>
        <v>16</v>
      </c>
      <c r="AI22" s="303">
        <f t="shared" si="12"/>
        <v>100</v>
      </c>
      <c r="AJ22" s="303">
        <f t="shared" si="13"/>
        <v>100</v>
      </c>
      <c r="AK22" s="303">
        <f t="shared" si="14"/>
        <v>100</v>
      </c>
      <c r="AL22" s="303">
        <f t="shared" si="15"/>
        <v>100</v>
      </c>
    </row>
    <row r="23" spans="1:38" ht="14.25" customHeight="1" hidden="1">
      <c r="A23" s="293">
        <v>20</v>
      </c>
      <c r="B23" s="371" t="s">
        <v>807</v>
      </c>
      <c r="C23" s="371" t="s">
        <v>706</v>
      </c>
      <c r="D23" s="373" t="s">
        <v>608</v>
      </c>
      <c r="E23" s="371" t="s">
        <v>608</v>
      </c>
      <c r="F23" s="371" t="s">
        <v>982</v>
      </c>
      <c r="G23" s="297">
        <v>0</v>
      </c>
      <c r="H23" s="370">
        <v>38</v>
      </c>
      <c r="I23" s="297">
        <v>0</v>
      </c>
      <c r="J23" s="370">
        <v>38</v>
      </c>
      <c r="K23" s="297">
        <v>0</v>
      </c>
      <c r="L23" s="370">
        <v>38</v>
      </c>
      <c r="M23" s="297">
        <v>0</v>
      </c>
      <c r="N23" s="370">
        <v>38</v>
      </c>
      <c r="O23" s="297">
        <v>0</v>
      </c>
      <c r="P23" s="370">
        <v>38</v>
      </c>
      <c r="Q23" s="364">
        <f t="shared" si="0"/>
        <v>114</v>
      </c>
      <c r="R23" s="286">
        <f t="shared" si="1"/>
        <v>114</v>
      </c>
      <c r="T23" s="287" t="str">
        <f t="shared" si="2"/>
        <v>NE</v>
      </c>
      <c r="U23" s="303"/>
      <c r="V23" s="303"/>
      <c r="W23" s="303">
        <v>200</v>
      </c>
      <c r="X23" s="303"/>
      <c r="Y23" s="301">
        <f t="shared" si="3"/>
        <v>200</v>
      </c>
      <c r="AA23" s="290">
        <f t="shared" si="4"/>
        <v>114</v>
      </c>
      <c r="AB23" s="290">
        <f t="shared" si="5"/>
        <v>300</v>
      </c>
      <c r="AC23" s="303">
        <f t="shared" si="6"/>
        <v>38</v>
      </c>
      <c r="AD23" s="303">
        <f t="shared" si="7"/>
        <v>38</v>
      </c>
      <c r="AE23" s="303">
        <f t="shared" si="8"/>
        <v>38</v>
      </c>
      <c r="AF23" s="303">
        <f t="shared" si="9"/>
        <v>38</v>
      </c>
      <c r="AG23" s="303">
        <f t="shared" si="10"/>
        <v>38</v>
      </c>
      <c r="AH23" s="303">
        <f t="shared" si="11"/>
        <v>100</v>
      </c>
      <c r="AI23" s="303">
        <f t="shared" si="12"/>
        <v>100</v>
      </c>
      <c r="AJ23" s="303">
        <f t="shared" si="13"/>
        <v>100</v>
      </c>
      <c r="AK23" s="303">
        <f t="shared" si="14"/>
        <v>100</v>
      </c>
      <c r="AL23" s="303">
        <f t="shared" si="15"/>
        <v>100</v>
      </c>
    </row>
    <row r="24" spans="1:38" ht="14.25" customHeight="1" hidden="1">
      <c r="A24" s="293">
        <v>21</v>
      </c>
      <c r="B24" s="371" t="s">
        <v>936</v>
      </c>
      <c r="C24" s="371" t="s">
        <v>937</v>
      </c>
      <c r="D24" s="373"/>
      <c r="E24" s="307" t="s">
        <v>118</v>
      </c>
      <c r="F24" s="372" t="s">
        <v>938</v>
      </c>
      <c r="G24" s="297">
        <v>0</v>
      </c>
      <c r="H24" s="370">
        <v>38</v>
      </c>
      <c r="I24" s="297">
        <v>0</v>
      </c>
      <c r="J24" s="370">
        <v>38</v>
      </c>
      <c r="K24" s="297">
        <v>0</v>
      </c>
      <c r="L24" s="370">
        <v>38</v>
      </c>
      <c r="M24" s="297">
        <v>0</v>
      </c>
      <c r="N24" s="370">
        <v>38</v>
      </c>
      <c r="O24" s="297">
        <v>0</v>
      </c>
      <c r="P24" s="370">
        <v>38</v>
      </c>
      <c r="Q24" s="364">
        <f t="shared" si="0"/>
        <v>114</v>
      </c>
      <c r="R24" s="287">
        <f t="shared" si="1"/>
        <v>114</v>
      </c>
      <c r="T24" s="287" t="str">
        <f t="shared" si="2"/>
        <v>NE</v>
      </c>
      <c r="U24" s="299"/>
      <c r="V24" s="299"/>
      <c r="W24" s="303">
        <v>200</v>
      </c>
      <c r="X24" s="300"/>
      <c r="Y24" s="301">
        <f t="shared" si="3"/>
        <v>200</v>
      </c>
      <c r="AA24" s="290">
        <f t="shared" si="4"/>
        <v>114</v>
      </c>
      <c r="AB24" s="290">
        <f t="shared" si="5"/>
        <v>300</v>
      </c>
      <c r="AC24" s="303">
        <f t="shared" si="6"/>
        <v>38</v>
      </c>
      <c r="AD24" s="303">
        <f t="shared" si="7"/>
        <v>38</v>
      </c>
      <c r="AE24" s="303">
        <f t="shared" si="8"/>
        <v>38</v>
      </c>
      <c r="AF24" s="303">
        <f t="shared" si="9"/>
        <v>38</v>
      </c>
      <c r="AG24" s="303">
        <f t="shared" si="10"/>
        <v>38</v>
      </c>
      <c r="AH24" s="303">
        <f t="shared" si="11"/>
        <v>100</v>
      </c>
      <c r="AI24" s="303">
        <f t="shared" si="12"/>
        <v>100</v>
      </c>
      <c r="AJ24" s="303">
        <f t="shared" si="13"/>
        <v>100</v>
      </c>
      <c r="AK24" s="303">
        <f t="shared" si="14"/>
        <v>100</v>
      </c>
      <c r="AL24" s="303">
        <f t="shared" si="15"/>
        <v>100</v>
      </c>
    </row>
    <row r="25" spans="1:38" ht="14.25" customHeight="1" hidden="1">
      <c r="A25" s="293">
        <v>22</v>
      </c>
      <c r="B25" s="371" t="s">
        <v>886</v>
      </c>
      <c r="C25" s="371" t="s">
        <v>703</v>
      </c>
      <c r="D25" s="293" t="s">
        <v>116</v>
      </c>
      <c r="E25" s="371" t="s">
        <v>747</v>
      </c>
      <c r="F25" s="371" t="s">
        <v>983</v>
      </c>
      <c r="G25" s="297">
        <v>0</v>
      </c>
      <c r="H25" s="370">
        <v>38</v>
      </c>
      <c r="I25" s="297">
        <v>0</v>
      </c>
      <c r="J25" s="370">
        <v>38</v>
      </c>
      <c r="K25" s="297">
        <v>0</v>
      </c>
      <c r="L25" s="370">
        <v>38</v>
      </c>
      <c r="M25" s="297">
        <v>0</v>
      </c>
      <c r="N25" s="370">
        <v>38</v>
      </c>
      <c r="O25" s="297">
        <v>0</v>
      </c>
      <c r="P25" s="370">
        <v>38</v>
      </c>
      <c r="Q25" s="364">
        <f t="shared" si="0"/>
        <v>114</v>
      </c>
      <c r="R25" s="287">
        <f t="shared" si="1"/>
        <v>114</v>
      </c>
      <c r="S25" s="285"/>
      <c r="T25" s="287" t="str">
        <f t="shared" si="2"/>
        <v>NE</v>
      </c>
      <c r="U25" s="299"/>
      <c r="V25" s="299"/>
      <c r="W25" s="303">
        <v>200</v>
      </c>
      <c r="X25" s="300"/>
      <c r="Y25" s="301">
        <f t="shared" si="3"/>
        <v>200</v>
      </c>
      <c r="AA25" s="290">
        <f t="shared" si="4"/>
        <v>114</v>
      </c>
      <c r="AB25" s="290">
        <f t="shared" si="5"/>
        <v>300</v>
      </c>
      <c r="AC25" s="303">
        <f t="shared" si="6"/>
        <v>38</v>
      </c>
      <c r="AD25" s="303">
        <f t="shared" si="7"/>
        <v>38</v>
      </c>
      <c r="AE25" s="303">
        <f t="shared" si="8"/>
        <v>38</v>
      </c>
      <c r="AF25" s="303">
        <f t="shared" si="9"/>
        <v>38</v>
      </c>
      <c r="AG25" s="303">
        <f t="shared" si="10"/>
        <v>38</v>
      </c>
      <c r="AH25" s="303">
        <f t="shared" si="11"/>
        <v>100</v>
      </c>
      <c r="AI25" s="303">
        <f t="shared" si="12"/>
        <v>100</v>
      </c>
      <c r="AJ25" s="303">
        <f t="shared" si="13"/>
        <v>100</v>
      </c>
      <c r="AK25" s="303">
        <f t="shared" si="14"/>
        <v>100</v>
      </c>
      <c r="AL25" s="303">
        <f t="shared" si="15"/>
        <v>100</v>
      </c>
    </row>
    <row r="26" spans="1:38" ht="14.25" customHeight="1" hidden="1">
      <c r="A26" s="293">
        <v>23</v>
      </c>
      <c r="B26" s="371" t="s">
        <v>720</v>
      </c>
      <c r="C26" s="371" t="s">
        <v>703</v>
      </c>
      <c r="D26" s="293" t="s">
        <v>116</v>
      </c>
      <c r="E26" s="296" t="s">
        <v>117</v>
      </c>
      <c r="F26" s="371" t="s">
        <v>78</v>
      </c>
      <c r="G26" s="297">
        <v>0</v>
      </c>
      <c r="H26" s="370">
        <v>38</v>
      </c>
      <c r="I26" s="297">
        <v>0</v>
      </c>
      <c r="J26" s="370">
        <v>38</v>
      </c>
      <c r="K26" s="297">
        <v>0</v>
      </c>
      <c r="L26" s="370">
        <v>38</v>
      </c>
      <c r="M26" s="297">
        <v>0</v>
      </c>
      <c r="N26" s="370">
        <v>38</v>
      </c>
      <c r="O26" s="297">
        <v>0</v>
      </c>
      <c r="P26" s="370">
        <v>38</v>
      </c>
      <c r="Q26" s="364">
        <f t="shared" si="0"/>
        <v>114</v>
      </c>
      <c r="R26" s="286">
        <f t="shared" si="1"/>
        <v>114</v>
      </c>
      <c r="S26" s="285"/>
      <c r="T26" s="287" t="str">
        <f t="shared" si="2"/>
        <v>NE</v>
      </c>
      <c r="U26" s="303"/>
      <c r="V26" s="303"/>
      <c r="W26" s="303">
        <v>200</v>
      </c>
      <c r="X26" s="303"/>
      <c r="Y26" s="301">
        <f t="shared" si="3"/>
        <v>200</v>
      </c>
      <c r="AA26" s="290">
        <f t="shared" si="4"/>
        <v>114</v>
      </c>
      <c r="AB26" s="290">
        <f t="shared" si="5"/>
        <v>300</v>
      </c>
      <c r="AC26" s="303">
        <f t="shared" si="6"/>
        <v>38</v>
      </c>
      <c r="AD26" s="303">
        <f t="shared" si="7"/>
        <v>38</v>
      </c>
      <c r="AE26" s="303">
        <f t="shared" si="8"/>
        <v>38</v>
      </c>
      <c r="AF26" s="303">
        <f t="shared" si="9"/>
        <v>38</v>
      </c>
      <c r="AG26" s="303">
        <f t="shared" si="10"/>
        <v>38</v>
      </c>
      <c r="AH26" s="303">
        <f t="shared" si="11"/>
        <v>100</v>
      </c>
      <c r="AI26" s="303">
        <f t="shared" si="12"/>
        <v>100</v>
      </c>
      <c r="AJ26" s="303">
        <f t="shared" si="13"/>
        <v>100</v>
      </c>
      <c r="AK26" s="303">
        <f t="shared" si="14"/>
        <v>100</v>
      </c>
      <c r="AL26" s="303">
        <f t="shared" si="15"/>
        <v>100</v>
      </c>
    </row>
    <row r="27" spans="1:38" ht="14.25" customHeight="1" hidden="1">
      <c r="A27" s="293">
        <v>24</v>
      </c>
      <c r="B27" s="379" t="s">
        <v>984</v>
      </c>
      <c r="C27" s="379" t="s">
        <v>985</v>
      </c>
      <c r="D27" s="380" t="s">
        <v>815</v>
      </c>
      <c r="E27" s="379" t="s">
        <v>815</v>
      </c>
      <c r="F27" s="381" t="s">
        <v>986</v>
      </c>
      <c r="G27" s="297">
        <v>0</v>
      </c>
      <c r="H27" s="370">
        <v>38</v>
      </c>
      <c r="I27" s="297">
        <v>0</v>
      </c>
      <c r="J27" s="370">
        <v>38</v>
      </c>
      <c r="K27" s="297">
        <v>0</v>
      </c>
      <c r="L27" s="370">
        <v>38</v>
      </c>
      <c r="M27" s="297">
        <v>0</v>
      </c>
      <c r="N27" s="370">
        <v>38</v>
      </c>
      <c r="O27" s="297">
        <v>0</v>
      </c>
      <c r="P27" s="370">
        <v>38</v>
      </c>
      <c r="Q27" s="364">
        <f t="shared" si="0"/>
        <v>114</v>
      </c>
      <c r="R27" s="286">
        <f t="shared" si="1"/>
        <v>114</v>
      </c>
      <c r="S27" s="285"/>
      <c r="T27" s="287" t="str">
        <f t="shared" si="2"/>
        <v>NE</v>
      </c>
      <c r="U27" s="303"/>
      <c r="V27" s="303"/>
      <c r="W27" s="303">
        <v>200</v>
      </c>
      <c r="X27" s="303"/>
      <c r="Y27" s="301">
        <f t="shared" si="3"/>
        <v>200</v>
      </c>
      <c r="AA27" s="290">
        <f t="shared" si="4"/>
        <v>114</v>
      </c>
      <c r="AB27" s="290">
        <f t="shared" si="5"/>
        <v>300</v>
      </c>
      <c r="AC27" s="303">
        <f t="shared" si="6"/>
        <v>38</v>
      </c>
      <c r="AD27" s="303">
        <f t="shared" si="7"/>
        <v>38</v>
      </c>
      <c r="AE27" s="303">
        <f t="shared" si="8"/>
        <v>38</v>
      </c>
      <c r="AF27" s="303">
        <f t="shared" si="9"/>
        <v>38</v>
      </c>
      <c r="AG27" s="303">
        <f t="shared" si="10"/>
        <v>38</v>
      </c>
      <c r="AH27" s="303">
        <f t="shared" si="11"/>
        <v>100</v>
      </c>
      <c r="AI27" s="303">
        <f t="shared" si="12"/>
        <v>100</v>
      </c>
      <c r="AJ27" s="303">
        <f t="shared" si="13"/>
        <v>100</v>
      </c>
      <c r="AK27" s="303">
        <f t="shared" si="14"/>
        <v>100</v>
      </c>
      <c r="AL27" s="303">
        <f t="shared" si="15"/>
        <v>100</v>
      </c>
    </row>
    <row r="28" spans="1:38" ht="14.25" customHeight="1" hidden="1">
      <c r="A28" s="293">
        <v>25</v>
      </c>
      <c r="B28" s="344" t="s">
        <v>708</v>
      </c>
      <c r="C28" s="344" t="s">
        <v>719</v>
      </c>
      <c r="D28" s="293" t="s">
        <v>116</v>
      </c>
      <c r="E28" s="344" t="s">
        <v>987</v>
      </c>
      <c r="F28" s="328" t="s">
        <v>988</v>
      </c>
      <c r="G28" s="297">
        <v>0</v>
      </c>
      <c r="H28" s="370">
        <v>38</v>
      </c>
      <c r="I28" s="297">
        <v>0</v>
      </c>
      <c r="J28" s="370">
        <v>38</v>
      </c>
      <c r="K28" s="297">
        <v>0</v>
      </c>
      <c r="L28" s="370">
        <v>38</v>
      </c>
      <c r="M28" s="297">
        <v>0</v>
      </c>
      <c r="N28" s="370">
        <v>38</v>
      </c>
      <c r="O28" s="297">
        <v>0</v>
      </c>
      <c r="P28" s="370">
        <v>38</v>
      </c>
      <c r="Q28" s="364">
        <f t="shared" si="0"/>
        <v>114</v>
      </c>
      <c r="R28" s="287">
        <f t="shared" si="1"/>
        <v>114</v>
      </c>
      <c r="S28" s="285"/>
      <c r="T28" s="287" t="str">
        <f t="shared" si="2"/>
        <v>NE</v>
      </c>
      <c r="U28" s="299"/>
      <c r="V28" s="299"/>
      <c r="W28" s="303">
        <v>200</v>
      </c>
      <c r="X28" s="300"/>
      <c r="Y28" s="301">
        <f t="shared" si="3"/>
        <v>200</v>
      </c>
      <c r="AA28" s="290">
        <f t="shared" si="4"/>
        <v>114</v>
      </c>
      <c r="AB28" s="290">
        <f t="shared" si="5"/>
        <v>300</v>
      </c>
      <c r="AC28" s="303">
        <f t="shared" si="6"/>
        <v>38</v>
      </c>
      <c r="AD28" s="303">
        <f t="shared" si="7"/>
        <v>38</v>
      </c>
      <c r="AE28" s="303">
        <f t="shared" si="8"/>
        <v>38</v>
      </c>
      <c r="AF28" s="303">
        <f t="shared" si="9"/>
        <v>38</v>
      </c>
      <c r="AG28" s="303">
        <f t="shared" si="10"/>
        <v>38</v>
      </c>
      <c r="AH28" s="303">
        <f t="shared" si="11"/>
        <v>100</v>
      </c>
      <c r="AI28" s="303">
        <f t="shared" si="12"/>
        <v>100</v>
      </c>
      <c r="AJ28" s="303">
        <f t="shared" si="13"/>
        <v>100</v>
      </c>
      <c r="AK28" s="303">
        <f t="shared" si="14"/>
        <v>100</v>
      </c>
      <c r="AL28" s="303">
        <f t="shared" si="15"/>
        <v>100</v>
      </c>
    </row>
    <row r="30" ht="12.75">
      <c r="B30" s="317" t="s">
        <v>989</v>
      </c>
    </row>
    <row r="31" ht="12.75">
      <c r="B31" s="317" t="s">
        <v>990</v>
      </c>
    </row>
    <row r="32" ht="12.75">
      <c r="B32" s="317" t="s">
        <v>991</v>
      </c>
    </row>
    <row r="33" ht="12.75">
      <c r="B33" s="317" t="s">
        <v>992</v>
      </c>
    </row>
  </sheetData>
  <sheetProtection/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315" customWidth="1"/>
    <col min="2" max="2" width="9.125" style="317" customWidth="1"/>
    <col min="3" max="3" width="11.375" style="317" customWidth="1"/>
    <col min="4" max="4" width="8.125" style="315" bestFit="1" customWidth="1"/>
    <col min="5" max="5" width="22.375" style="317" customWidth="1"/>
    <col min="6" max="6" width="21.125" style="317" customWidth="1"/>
    <col min="7" max="7" width="3.75390625" style="315" customWidth="1"/>
    <col min="8" max="8" width="6.25390625" style="315" customWidth="1"/>
    <col min="9" max="9" width="3.75390625" style="315" customWidth="1"/>
    <col min="10" max="10" width="6.25390625" style="318" customWidth="1"/>
    <col min="11" max="11" width="3.75390625" style="315" customWidth="1"/>
    <col min="12" max="12" width="6.25390625" style="318" customWidth="1"/>
    <col min="13" max="13" width="3.75390625" style="315" customWidth="1"/>
    <col min="14" max="14" width="6.25390625" style="318" customWidth="1"/>
    <col min="15" max="15" width="3.75390625" style="315" customWidth="1"/>
    <col min="16" max="17" width="6.25390625" style="318" customWidth="1"/>
    <col min="18" max="18" width="6.25390625" style="257" customWidth="1"/>
    <col min="19" max="19" width="9.125" style="257" customWidth="1"/>
    <col min="20" max="25" width="6.25390625" style="257" hidden="1" customWidth="1"/>
    <col min="26" max="26" width="0" style="257" hidden="1" customWidth="1"/>
    <col min="27" max="27" width="8.125" style="257" hidden="1" customWidth="1"/>
    <col min="28" max="28" width="6.875" style="315" hidden="1" customWidth="1"/>
    <col min="29" max="33" width="6.25390625" style="257" hidden="1" customWidth="1"/>
    <col min="34" max="38" width="4.75390625" style="315" hidden="1" customWidth="1"/>
    <col min="39" max="16384" width="9.125" style="257" customWidth="1"/>
  </cols>
  <sheetData>
    <row r="1" spans="2:6" ht="23.25">
      <c r="B1" s="316" t="s">
        <v>941</v>
      </c>
      <c r="F1" s="270" t="s">
        <v>957</v>
      </c>
    </row>
    <row r="2" spans="20:38" ht="12.75">
      <c r="T2" s="425" t="s">
        <v>534</v>
      </c>
      <c r="U2" s="425"/>
      <c r="V2" s="425"/>
      <c r="W2" s="425"/>
      <c r="X2" s="425"/>
      <c r="Y2" s="425"/>
      <c r="AA2" s="429" t="s">
        <v>535</v>
      </c>
      <c r="AB2" s="430"/>
      <c r="AC2" s="429" t="s">
        <v>536</v>
      </c>
      <c r="AD2" s="431"/>
      <c r="AE2" s="431"/>
      <c r="AF2" s="431"/>
      <c r="AG2" s="430"/>
      <c r="AH2" s="425" t="s">
        <v>537</v>
      </c>
      <c r="AI2" s="425"/>
      <c r="AJ2" s="425"/>
      <c r="AK2" s="425"/>
      <c r="AL2" s="425"/>
    </row>
    <row r="3" spans="1:38" s="276" customFormat="1" ht="33.75" customHeight="1">
      <c r="A3" s="274" t="s">
        <v>30</v>
      </c>
      <c r="B3" s="274" t="s">
        <v>538</v>
      </c>
      <c r="C3" s="274" t="s">
        <v>539</v>
      </c>
      <c r="D3" s="274" t="s">
        <v>9</v>
      </c>
      <c r="E3" s="274" t="s">
        <v>32</v>
      </c>
      <c r="F3" s="274" t="s">
        <v>540</v>
      </c>
      <c r="G3" s="426" t="s">
        <v>923</v>
      </c>
      <c r="H3" s="426"/>
      <c r="I3" s="427" t="s">
        <v>542</v>
      </c>
      <c r="J3" s="428"/>
      <c r="K3" s="427" t="s">
        <v>543</v>
      </c>
      <c r="L3" s="428"/>
      <c r="M3" s="427" t="s">
        <v>544</v>
      </c>
      <c r="N3" s="428"/>
      <c r="O3" s="427" t="s">
        <v>545</v>
      </c>
      <c r="P3" s="428"/>
      <c r="Q3" s="275" t="s">
        <v>515</v>
      </c>
      <c r="R3" s="275" t="s">
        <v>546</v>
      </c>
      <c r="T3" s="275" t="s">
        <v>547</v>
      </c>
      <c r="U3" s="275" t="s">
        <v>548</v>
      </c>
      <c r="V3" s="275" t="s">
        <v>549</v>
      </c>
      <c r="W3" s="275" t="s">
        <v>550</v>
      </c>
      <c r="X3" s="275" t="s">
        <v>551</v>
      </c>
      <c r="Y3" s="275" t="s">
        <v>552</v>
      </c>
      <c r="AA3" s="274" t="s">
        <v>553</v>
      </c>
      <c r="AB3" s="274" t="s">
        <v>554</v>
      </c>
      <c r="AC3" s="274" t="s">
        <v>555</v>
      </c>
      <c r="AD3" s="274" t="s">
        <v>556</v>
      </c>
      <c r="AE3" s="274" t="s">
        <v>557</v>
      </c>
      <c r="AF3" s="274" t="s">
        <v>558</v>
      </c>
      <c r="AG3" s="274" t="s">
        <v>559</v>
      </c>
      <c r="AH3" s="274" t="s">
        <v>555</v>
      </c>
      <c r="AI3" s="274" t="s">
        <v>556</v>
      </c>
      <c r="AJ3" s="274" t="s">
        <v>557</v>
      </c>
      <c r="AK3" s="274" t="s">
        <v>558</v>
      </c>
      <c r="AL3" s="274" t="s">
        <v>559</v>
      </c>
    </row>
    <row r="4" spans="1:38" s="289" customFormat="1" ht="14.25" customHeight="1">
      <c r="A4" s="277">
        <v>1</v>
      </c>
      <c r="B4" s="374" t="s">
        <v>934</v>
      </c>
      <c r="C4" s="374" t="s">
        <v>658</v>
      </c>
      <c r="D4" s="375" t="s">
        <v>127</v>
      </c>
      <c r="E4" s="319" t="s">
        <v>128</v>
      </c>
      <c r="F4" s="374" t="s">
        <v>147</v>
      </c>
      <c r="G4" s="281">
        <v>2</v>
      </c>
      <c r="H4" s="363">
        <v>3</v>
      </c>
      <c r="I4" s="281">
        <v>1</v>
      </c>
      <c r="J4" s="363">
        <v>2</v>
      </c>
      <c r="K4" s="281">
        <v>1</v>
      </c>
      <c r="L4" s="363">
        <v>2</v>
      </c>
      <c r="M4" s="281">
        <v>2</v>
      </c>
      <c r="N4" s="363">
        <v>4</v>
      </c>
      <c r="O4" s="281">
        <v>3</v>
      </c>
      <c r="P4" s="363">
        <v>4</v>
      </c>
      <c r="Q4" s="364">
        <f aca="true" t="shared" si="0" ref="Q4:Q23">AA4</f>
        <v>7</v>
      </c>
      <c r="R4" s="284">
        <f aca="true" t="shared" si="1" ref="R4:R23">IF(T4="ANO",AVERAGE(Q4,U4,V4,W4,X4),Q4)</f>
        <v>7</v>
      </c>
      <c r="S4" s="285"/>
      <c r="T4" s="286" t="str">
        <f aca="true" t="shared" si="2" ref="T4:T23">IF(AVERAGE(U4:X4)&lt;Q4,"ANO","NE")</f>
        <v>NE</v>
      </c>
      <c r="U4" s="291"/>
      <c r="V4" s="291"/>
      <c r="W4" s="291">
        <v>200</v>
      </c>
      <c r="X4" s="291"/>
      <c r="Y4" s="364">
        <f aca="true" t="shared" si="3" ref="Y4:Y23">AVERAGE(U4:X4)</f>
        <v>200</v>
      </c>
      <c r="AA4" s="290">
        <f aca="true" t="shared" si="4" ref="AA4:AA23">SMALL(AC4:AG4,1)+SMALL(AC4:AG4,2)+SMALL(AC4:AG4,3)</f>
        <v>7</v>
      </c>
      <c r="AB4" s="290">
        <f aca="true" t="shared" si="5" ref="AB4:AB23">SMALL(AH4:AL4,1)+SMALL(AH4:AL4,2)+SMALL(AH4:AL4,3)</f>
        <v>4</v>
      </c>
      <c r="AC4" s="291">
        <f aca="true" t="shared" si="6" ref="AC4:AC23">IF(H4=0,200,H4)</f>
        <v>3</v>
      </c>
      <c r="AD4" s="291">
        <f aca="true" t="shared" si="7" ref="AD4:AD23">IF(J4=0,200,J4)</f>
        <v>2</v>
      </c>
      <c r="AE4" s="291">
        <f aca="true" t="shared" si="8" ref="AE4:AE23">IF(L4=0,200,L4)</f>
        <v>2</v>
      </c>
      <c r="AF4" s="291">
        <f aca="true" t="shared" si="9" ref="AF4:AF23">IF(N4=0,200,N4)</f>
        <v>4</v>
      </c>
      <c r="AG4" s="291">
        <f aca="true" t="shared" si="10" ref="AG4:AG23">IF(P4=0,200,P4)</f>
        <v>4</v>
      </c>
      <c r="AH4" s="291">
        <f aca="true" t="shared" si="11" ref="AH4:AH23">IF(G4=0,100,G4)</f>
        <v>2</v>
      </c>
      <c r="AI4" s="291">
        <f aca="true" t="shared" si="12" ref="AI4:AI23">IF(I4=0,100,I4)</f>
        <v>1</v>
      </c>
      <c r="AJ4" s="291">
        <f aca="true" t="shared" si="13" ref="AJ4:AJ23">IF(K4=0,100,K4)</f>
        <v>1</v>
      </c>
      <c r="AK4" s="291">
        <f aca="true" t="shared" si="14" ref="AK4:AK23">IF(M4=0,100,M4)</f>
        <v>2</v>
      </c>
      <c r="AL4" s="291">
        <f aca="true" t="shared" si="15" ref="AL4:AL23">IF(O4=0,100,O4)</f>
        <v>3</v>
      </c>
    </row>
    <row r="5" spans="1:38" s="289" customFormat="1" ht="14.25" customHeight="1">
      <c r="A5" s="277">
        <v>2</v>
      </c>
      <c r="B5" s="365" t="s">
        <v>904</v>
      </c>
      <c r="C5" s="365" t="s">
        <v>905</v>
      </c>
      <c r="D5" s="279" t="s">
        <v>146</v>
      </c>
      <c r="E5" s="319" t="s">
        <v>118</v>
      </c>
      <c r="F5" s="365" t="s">
        <v>145</v>
      </c>
      <c r="G5" s="281">
        <v>6</v>
      </c>
      <c r="H5" s="363">
        <v>12</v>
      </c>
      <c r="I5" s="281">
        <v>0</v>
      </c>
      <c r="J5" s="363">
        <v>4</v>
      </c>
      <c r="K5" s="281">
        <v>2</v>
      </c>
      <c r="L5" s="363">
        <v>4</v>
      </c>
      <c r="M5" s="281">
        <v>1</v>
      </c>
      <c r="N5" s="363">
        <v>2</v>
      </c>
      <c r="O5" s="281">
        <v>1</v>
      </c>
      <c r="P5" s="363">
        <v>2</v>
      </c>
      <c r="Q5" s="364">
        <f t="shared" si="0"/>
        <v>8</v>
      </c>
      <c r="R5" s="284">
        <f t="shared" si="1"/>
        <v>8</v>
      </c>
      <c r="S5" s="285"/>
      <c r="T5" s="286" t="str">
        <f t="shared" si="2"/>
        <v>NE</v>
      </c>
      <c r="U5" s="291"/>
      <c r="V5" s="291"/>
      <c r="W5" s="291">
        <v>200</v>
      </c>
      <c r="X5" s="291"/>
      <c r="Y5" s="364">
        <f t="shared" si="3"/>
        <v>200</v>
      </c>
      <c r="AA5" s="290">
        <f t="shared" si="4"/>
        <v>8</v>
      </c>
      <c r="AB5" s="290">
        <f t="shared" si="5"/>
        <v>4</v>
      </c>
      <c r="AC5" s="291">
        <f t="shared" si="6"/>
        <v>12</v>
      </c>
      <c r="AD5" s="291">
        <f t="shared" si="7"/>
        <v>4</v>
      </c>
      <c r="AE5" s="291">
        <f t="shared" si="8"/>
        <v>4</v>
      </c>
      <c r="AF5" s="291">
        <f t="shared" si="9"/>
        <v>2</v>
      </c>
      <c r="AG5" s="291">
        <f t="shared" si="10"/>
        <v>2</v>
      </c>
      <c r="AH5" s="291">
        <f t="shared" si="11"/>
        <v>6</v>
      </c>
      <c r="AI5" s="291">
        <f t="shared" si="12"/>
        <v>100</v>
      </c>
      <c r="AJ5" s="291">
        <f t="shared" si="13"/>
        <v>2</v>
      </c>
      <c r="AK5" s="291">
        <f t="shared" si="14"/>
        <v>1</v>
      </c>
      <c r="AL5" s="291">
        <f t="shared" si="15"/>
        <v>1</v>
      </c>
    </row>
    <row r="6" spans="1:38" s="289" customFormat="1" ht="14.25" customHeight="1">
      <c r="A6" s="376">
        <v>3</v>
      </c>
      <c r="B6" s="365" t="s">
        <v>942</v>
      </c>
      <c r="C6" s="365" t="s">
        <v>734</v>
      </c>
      <c r="D6" s="330" t="s">
        <v>143</v>
      </c>
      <c r="E6" s="365" t="s">
        <v>144</v>
      </c>
      <c r="F6" s="365" t="s">
        <v>145</v>
      </c>
      <c r="G6" s="281">
        <v>4</v>
      </c>
      <c r="H6" s="363">
        <v>7</v>
      </c>
      <c r="I6" s="281">
        <v>3</v>
      </c>
      <c r="J6" s="363">
        <v>5</v>
      </c>
      <c r="K6" s="281">
        <v>0</v>
      </c>
      <c r="L6" s="363">
        <v>28</v>
      </c>
      <c r="M6" s="281">
        <v>0</v>
      </c>
      <c r="N6" s="363">
        <v>28</v>
      </c>
      <c r="O6" s="281">
        <v>2</v>
      </c>
      <c r="P6" s="363">
        <v>4</v>
      </c>
      <c r="Q6" s="364">
        <f t="shared" si="0"/>
        <v>16</v>
      </c>
      <c r="R6" s="284">
        <f t="shared" si="1"/>
        <v>16</v>
      </c>
      <c r="S6" s="285"/>
      <c r="T6" s="286" t="str">
        <f t="shared" si="2"/>
        <v>NE</v>
      </c>
      <c r="U6" s="291"/>
      <c r="V6" s="291"/>
      <c r="W6" s="291">
        <v>200</v>
      </c>
      <c r="X6" s="291"/>
      <c r="Y6" s="364">
        <f t="shared" si="3"/>
        <v>200</v>
      </c>
      <c r="AA6" s="290">
        <f t="shared" si="4"/>
        <v>16</v>
      </c>
      <c r="AB6" s="290">
        <f t="shared" si="5"/>
        <v>9</v>
      </c>
      <c r="AC6" s="291">
        <f t="shared" si="6"/>
        <v>7</v>
      </c>
      <c r="AD6" s="291">
        <f t="shared" si="7"/>
        <v>5</v>
      </c>
      <c r="AE6" s="291">
        <f t="shared" si="8"/>
        <v>28</v>
      </c>
      <c r="AF6" s="291">
        <f t="shared" si="9"/>
        <v>28</v>
      </c>
      <c r="AG6" s="291">
        <f t="shared" si="10"/>
        <v>4</v>
      </c>
      <c r="AH6" s="291">
        <f t="shared" si="11"/>
        <v>4</v>
      </c>
      <c r="AI6" s="291">
        <f t="shared" si="12"/>
        <v>3</v>
      </c>
      <c r="AJ6" s="291">
        <f t="shared" si="13"/>
        <v>100</v>
      </c>
      <c r="AK6" s="291">
        <f t="shared" si="14"/>
        <v>100</v>
      </c>
      <c r="AL6" s="291">
        <f t="shared" si="15"/>
        <v>2</v>
      </c>
    </row>
    <row r="7" spans="1:38" ht="14.25" customHeight="1">
      <c r="A7" s="293">
        <v>4</v>
      </c>
      <c r="B7" s="344" t="s">
        <v>943</v>
      </c>
      <c r="C7" s="344" t="s">
        <v>705</v>
      </c>
      <c r="D7" s="304" t="s">
        <v>138</v>
      </c>
      <c r="E7" s="307" t="s">
        <v>128</v>
      </c>
      <c r="F7" s="344" t="s">
        <v>139</v>
      </c>
      <c r="G7" s="297">
        <v>10</v>
      </c>
      <c r="H7" s="370">
        <v>15</v>
      </c>
      <c r="I7" s="297">
        <v>0</v>
      </c>
      <c r="J7" s="370">
        <v>28</v>
      </c>
      <c r="K7" s="297">
        <v>3</v>
      </c>
      <c r="L7" s="370">
        <v>5</v>
      </c>
      <c r="M7" s="297">
        <v>3</v>
      </c>
      <c r="N7" s="370">
        <v>6</v>
      </c>
      <c r="O7" s="297">
        <v>4</v>
      </c>
      <c r="P7" s="370">
        <v>8</v>
      </c>
      <c r="Q7" s="364">
        <f t="shared" si="0"/>
        <v>19</v>
      </c>
      <c r="R7" s="284">
        <f t="shared" si="1"/>
        <v>10.666666666666666</v>
      </c>
      <c r="S7" s="267"/>
      <c r="T7" s="286" t="str">
        <f t="shared" si="2"/>
        <v>ANO</v>
      </c>
      <c r="U7" s="303">
        <v>8</v>
      </c>
      <c r="V7" s="303"/>
      <c r="W7" s="303"/>
      <c r="X7" s="303">
        <v>5</v>
      </c>
      <c r="Y7" s="377">
        <f t="shared" si="3"/>
        <v>6.5</v>
      </c>
      <c r="Z7" s="272"/>
      <c r="AA7" s="290">
        <f t="shared" si="4"/>
        <v>19</v>
      </c>
      <c r="AB7" s="290">
        <f t="shared" si="5"/>
        <v>10</v>
      </c>
      <c r="AC7" s="303">
        <f t="shared" si="6"/>
        <v>15</v>
      </c>
      <c r="AD7" s="303">
        <f t="shared" si="7"/>
        <v>28</v>
      </c>
      <c r="AE7" s="303">
        <f t="shared" si="8"/>
        <v>5</v>
      </c>
      <c r="AF7" s="303">
        <f t="shared" si="9"/>
        <v>6</v>
      </c>
      <c r="AG7" s="303">
        <f t="shared" si="10"/>
        <v>8</v>
      </c>
      <c r="AH7" s="303">
        <f t="shared" si="11"/>
        <v>10</v>
      </c>
      <c r="AI7" s="303">
        <f t="shared" si="12"/>
        <v>100</v>
      </c>
      <c r="AJ7" s="303">
        <f t="shared" si="13"/>
        <v>3</v>
      </c>
      <c r="AK7" s="303">
        <f t="shared" si="14"/>
        <v>3</v>
      </c>
      <c r="AL7" s="303">
        <f t="shared" si="15"/>
        <v>4</v>
      </c>
    </row>
    <row r="8" spans="1:38" ht="14.25" customHeight="1">
      <c r="A8" s="293">
        <v>5</v>
      </c>
      <c r="B8" s="344" t="s">
        <v>944</v>
      </c>
      <c r="C8" s="344" t="s">
        <v>692</v>
      </c>
      <c r="D8" s="358" t="s">
        <v>148</v>
      </c>
      <c r="E8" s="296" t="s">
        <v>149</v>
      </c>
      <c r="F8" s="344" t="s">
        <v>150</v>
      </c>
      <c r="G8" s="297">
        <v>11</v>
      </c>
      <c r="H8" s="370">
        <v>21</v>
      </c>
      <c r="I8" s="297">
        <v>0</v>
      </c>
      <c r="J8" s="370">
        <v>28</v>
      </c>
      <c r="K8" s="297">
        <v>5</v>
      </c>
      <c r="L8" s="370">
        <v>8</v>
      </c>
      <c r="M8" s="297">
        <v>6</v>
      </c>
      <c r="N8" s="370">
        <v>11</v>
      </c>
      <c r="O8" s="297">
        <v>5</v>
      </c>
      <c r="P8" s="370">
        <v>10</v>
      </c>
      <c r="Q8" s="364">
        <f t="shared" si="0"/>
        <v>29</v>
      </c>
      <c r="R8" s="284">
        <f t="shared" si="1"/>
        <v>18</v>
      </c>
      <c r="S8" s="267"/>
      <c r="T8" s="286" t="str">
        <f t="shared" si="2"/>
        <v>ANO</v>
      </c>
      <c r="U8" s="303"/>
      <c r="V8" s="303"/>
      <c r="W8" s="303"/>
      <c r="X8" s="303">
        <v>7</v>
      </c>
      <c r="Y8" s="377">
        <f t="shared" si="3"/>
        <v>7</v>
      </c>
      <c r="Z8" s="272"/>
      <c r="AA8" s="290">
        <f t="shared" si="4"/>
        <v>29</v>
      </c>
      <c r="AB8" s="290">
        <f t="shared" si="5"/>
        <v>16</v>
      </c>
      <c r="AC8" s="303">
        <f t="shared" si="6"/>
        <v>21</v>
      </c>
      <c r="AD8" s="303">
        <f t="shared" si="7"/>
        <v>28</v>
      </c>
      <c r="AE8" s="303">
        <f t="shared" si="8"/>
        <v>8</v>
      </c>
      <c r="AF8" s="303">
        <f t="shared" si="9"/>
        <v>11</v>
      </c>
      <c r="AG8" s="303">
        <f t="shared" si="10"/>
        <v>10</v>
      </c>
      <c r="AH8" s="303">
        <f t="shared" si="11"/>
        <v>11</v>
      </c>
      <c r="AI8" s="303">
        <f t="shared" si="12"/>
        <v>100</v>
      </c>
      <c r="AJ8" s="303">
        <f t="shared" si="13"/>
        <v>5</v>
      </c>
      <c r="AK8" s="303">
        <f t="shared" si="14"/>
        <v>6</v>
      </c>
      <c r="AL8" s="303">
        <f t="shared" si="15"/>
        <v>5</v>
      </c>
    </row>
    <row r="9" spans="1:38" ht="14.25" customHeight="1">
      <c r="A9" s="382">
        <v>6</v>
      </c>
      <c r="B9" s="379" t="s">
        <v>945</v>
      </c>
      <c r="C9" s="379" t="s">
        <v>611</v>
      </c>
      <c r="D9" s="380" t="s">
        <v>946</v>
      </c>
      <c r="E9" s="307" t="s">
        <v>118</v>
      </c>
      <c r="F9" s="381" t="s">
        <v>947</v>
      </c>
      <c r="G9" s="297">
        <v>0</v>
      </c>
      <c r="H9" s="370">
        <v>28</v>
      </c>
      <c r="I9" s="297">
        <v>0</v>
      </c>
      <c r="J9" s="370">
        <v>28</v>
      </c>
      <c r="K9" s="297">
        <v>4</v>
      </c>
      <c r="L9" s="370">
        <v>7</v>
      </c>
      <c r="M9" s="297">
        <v>4</v>
      </c>
      <c r="N9" s="370">
        <v>6</v>
      </c>
      <c r="O9" s="297">
        <v>0</v>
      </c>
      <c r="P9" s="370">
        <v>28</v>
      </c>
      <c r="Q9" s="364">
        <f t="shared" si="0"/>
        <v>41</v>
      </c>
      <c r="R9" s="284">
        <f t="shared" si="1"/>
        <v>41</v>
      </c>
      <c r="S9" s="285"/>
      <c r="T9" s="287" t="str">
        <f t="shared" si="2"/>
        <v>NE</v>
      </c>
      <c r="U9" s="303"/>
      <c r="V9" s="303"/>
      <c r="W9" s="303">
        <v>200</v>
      </c>
      <c r="X9" s="303"/>
      <c r="Y9" s="377">
        <f t="shared" si="3"/>
        <v>200</v>
      </c>
      <c r="AA9" s="290">
        <f t="shared" si="4"/>
        <v>41</v>
      </c>
      <c r="AB9" s="290">
        <f t="shared" si="5"/>
        <v>108</v>
      </c>
      <c r="AC9" s="303">
        <f t="shared" si="6"/>
        <v>28</v>
      </c>
      <c r="AD9" s="303">
        <f t="shared" si="7"/>
        <v>28</v>
      </c>
      <c r="AE9" s="303">
        <f t="shared" si="8"/>
        <v>7</v>
      </c>
      <c r="AF9" s="303">
        <f t="shared" si="9"/>
        <v>6</v>
      </c>
      <c r="AG9" s="303">
        <f t="shared" si="10"/>
        <v>28</v>
      </c>
      <c r="AH9" s="303">
        <f t="shared" si="11"/>
        <v>100</v>
      </c>
      <c r="AI9" s="303">
        <f t="shared" si="12"/>
        <v>100</v>
      </c>
      <c r="AJ9" s="303">
        <f t="shared" si="13"/>
        <v>4</v>
      </c>
      <c r="AK9" s="303">
        <f t="shared" si="14"/>
        <v>4</v>
      </c>
      <c r="AL9" s="303">
        <f t="shared" si="15"/>
        <v>100</v>
      </c>
    </row>
    <row r="10" spans="1:38" ht="14.25" customHeight="1">
      <c r="A10" s="293">
        <v>7</v>
      </c>
      <c r="B10" s="396" t="s">
        <v>948</v>
      </c>
      <c r="C10" s="396" t="s">
        <v>594</v>
      </c>
      <c r="D10" s="397" t="s">
        <v>949</v>
      </c>
      <c r="E10" s="307" t="s">
        <v>118</v>
      </c>
      <c r="F10" s="398" t="s">
        <v>147</v>
      </c>
      <c r="G10" s="297">
        <v>7</v>
      </c>
      <c r="H10" s="370">
        <v>13</v>
      </c>
      <c r="I10" s="297">
        <v>0</v>
      </c>
      <c r="J10" s="370">
        <v>28</v>
      </c>
      <c r="K10" s="297">
        <v>0</v>
      </c>
      <c r="L10" s="370">
        <v>28</v>
      </c>
      <c r="M10" s="297">
        <v>5</v>
      </c>
      <c r="N10" s="370">
        <v>7</v>
      </c>
      <c r="O10" s="297">
        <v>0</v>
      </c>
      <c r="P10" s="370">
        <v>28</v>
      </c>
      <c r="Q10" s="364">
        <f t="shared" si="0"/>
        <v>48</v>
      </c>
      <c r="R10" s="284">
        <f t="shared" si="1"/>
        <v>48</v>
      </c>
      <c r="S10" s="285"/>
      <c r="T10" s="287" t="str">
        <f t="shared" si="2"/>
        <v>NE</v>
      </c>
      <c r="U10" s="303"/>
      <c r="V10" s="303"/>
      <c r="W10" s="303">
        <v>200</v>
      </c>
      <c r="X10" s="303"/>
      <c r="Y10" s="377">
        <f t="shared" si="3"/>
        <v>200</v>
      </c>
      <c r="AA10" s="290">
        <f t="shared" si="4"/>
        <v>48</v>
      </c>
      <c r="AB10" s="290">
        <f t="shared" si="5"/>
        <v>112</v>
      </c>
      <c r="AC10" s="303">
        <f t="shared" si="6"/>
        <v>13</v>
      </c>
      <c r="AD10" s="303">
        <f t="shared" si="7"/>
        <v>28</v>
      </c>
      <c r="AE10" s="303">
        <f t="shared" si="8"/>
        <v>28</v>
      </c>
      <c r="AF10" s="303">
        <f t="shared" si="9"/>
        <v>7</v>
      </c>
      <c r="AG10" s="303">
        <f t="shared" si="10"/>
        <v>28</v>
      </c>
      <c r="AH10" s="303">
        <f t="shared" si="11"/>
        <v>7</v>
      </c>
      <c r="AI10" s="303">
        <f t="shared" si="12"/>
        <v>100</v>
      </c>
      <c r="AJ10" s="303">
        <f t="shared" si="13"/>
        <v>100</v>
      </c>
      <c r="AK10" s="303">
        <f t="shared" si="14"/>
        <v>5</v>
      </c>
      <c r="AL10" s="303">
        <f t="shared" si="15"/>
        <v>100</v>
      </c>
    </row>
    <row r="11" spans="1:38" ht="14.25" customHeight="1">
      <c r="A11" s="293">
        <v>8</v>
      </c>
      <c r="B11" s="372" t="s">
        <v>936</v>
      </c>
      <c r="C11" s="372" t="s">
        <v>937</v>
      </c>
      <c r="D11" s="383"/>
      <c r="E11" s="307" t="s">
        <v>118</v>
      </c>
      <c r="F11" s="372" t="s">
        <v>950</v>
      </c>
      <c r="G11" s="297">
        <v>1</v>
      </c>
      <c r="H11" s="370">
        <v>2</v>
      </c>
      <c r="I11" s="297">
        <v>0</v>
      </c>
      <c r="J11" s="370">
        <v>28</v>
      </c>
      <c r="K11" s="297">
        <v>0</v>
      </c>
      <c r="L11" s="370">
        <v>28</v>
      </c>
      <c r="M11" s="297">
        <v>0</v>
      </c>
      <c r="N11" s="370">
        <v>28</v>
      </c>
      <c r="O11" s="297">
        <v>0</v>
      </c>
      <c r="P11" s="370">
        <v>28</v>
      </c>
      <c r="Q11" s="364">
        <f t="shared" si="0"/>
        <v>58</v>
      </c>
      <c r="R11" s="284">
        <f t="shared" si="1"/>
        <v>58</v>
      </c>
      <c r="S11" s="285"/>
      <c r="T11" s="287" t="str">
        <f t="shared" si="2"/>
        <v>NE</v>
      </c>
      <c r="U11" s="303"/>
      <c r="V11" s="303"/>
      <c r="W11" s="303">
        <v>200</v>
      </c>
      <c r="X11" s="303"/>
      <c r="Y11" s="377">
        <f t="shared" si="3"/>
        <v>200</v>
      </c>
      <c r="AA11" s="290">
        <f t="shared" si="4"/>
        <v>58</v>
      </c>
      <c r="AB11" s="290">
        <f t="shared" si="5"/>
        <v>201</v>
      </c>
      <c r="AC11" s="303">
        <f t="shared" si="6"/>
        <v>2</v>
      </c>
      <c r="AD11" s="303">
        <f t="shared" si="7"/>
        <v>28</v>
      </c>
      <c r="AE11" s="303">
        <f t="shared" si="8"/>
        <v>28</v>
      </c>
      <c r="AF11" s="303">
        <f t="shared" si="9"/>
        <v>28</v>
      </c>
      <c r="AG11" s="303">
        <f t="shared" si="10"/>
        <v>28</v>
      </c>
      <c r="AH11" s="303">
        <f t="shared" si="11"/>
        <v>1</v>
      </c>
      <c r="AI11" s="303">
        <f t="shared" si="12"/>
        <v>100</v>
      </c>
      <c r="AJ11" s="303">
        <f t="shared" si="13"/>
        <v>100</v>
      </c>
      <c r="AK11" s="303">
        <f t="shared" si="14"/>
        <v>100</v>
      </c>
      <c r="AL11" s="303">
        <f t="shared" si="15"/>
        <v>100</v>
      </c>
    </row>
    <row r="12" spans="1:38" ht="14.25" customHeight="1">
      <c r="A12" s="382">
        <v>9</v>
      </c>
      <c r="B12" s="395" t="s">
        <v>993</v>
      </c>
      <c r="C12" s="395" t="s">
        <v>994</v>
      </c>
      <c r="D12" s="380" t="s">
        <v>815</v>
      </c>
      <c r="E12" s="380" t="s">
        <v>815</v>
      </c>
      <c r="F12" s="399" t="s">
        <v>995</v>
      </c>
      <c r="G12" s="297">
        <v>3</v>
      </c>
      <c r="H12" s="370">
        <v>6</v>
      </c>
      <c r="I12" s="297">
        <v>0</v>
      </c>
      <c r="J12" s="370">
        <v>28</v>
      </c>
      <c r="K12" s="297">
        <v>0</v>
      </c>
      <c r="L12" s="370">
        <v>28</v>
      </c>
      <c r="M12" s="297">
        <v>0</v>
      </c>
      <c r="N12" s="370">
        <v>28</v>
      </c>
      <c r="O12" s="297">
        <v>0</v>
      </c>
      <c r="P12" s="370">
        <v>28</v>
      </c>
      <c r="Q12" s="364">
        <f t="shared" si="0"/>
        <v>62</v>
      </c>
      <c r="R12" s="284">
        <f t="shared" si="1"/>
        <v>62</v>
      </c>
      <c r="T12" s="287" t="str">
        <f t="shared" si="2"/>
        <v>NE</v>
      </c>
      <c r="U12" s="303"/>
      <c r="V12" s="303"/>
      <c r="W12" s="303">
        <v>200</v>
      </c>
      <c r="X12" s="303"/>
      <c r="Y12" s="377">
        <f t="shared" si="3"/>
        <v>200</v>
      </c>
      <c r="AA12" s="290">
        <f t="shared" si="4"/>
        <v>62</v>
      </c>
      <c r="AB12" s="290">
        <f t="shared" si="5"/>
        <v>203</v>
      </c>
      <c r="AC12" s="303">
        <f t="shared" si="6"/>
        <v>6</v>
      </c>
      <c r="AD12" s="303">
        <f t="shared" si="7"/>
        <v>28</v>
      </c>
      <c r="AE12" s="303">
        <f t="shared" si="8"/>
        <v>28</v>
      </c>
      <c r="AF12" s="303">
        <f t="shared" si="9"/>
        <v>28</v>
      </c>
      <c r="AG12" s="303">
        <f t="shared" si="10"/>
        <v>28</v>
      </c>
      <c r="AH12" s="303">
        <f t="shared" si="11"/>
        <v>3</v>
      </c>
      <c r="AI12" s="303">
        <f t="shared" si="12"/>
        <v>100</v>
      </c>
      <c r="AJ12" s="303">
        <f t="shared" si="13"/>
        <v>100</v>
      </c>
      <c r="AK12" s="303">
        <f t="shared" si="14"/>
        <v>100</v>
      </c>
      <c r="AL12" s="303">
        <f t="shared" si="15"/>
        <v>100</v>
      </c>
    </row>
    <row r="13" spans="1:38" ht="14.25" customHeight="1">
      <c r="A13" s="293">
        <v>10</v>
      </c>
      <c r="B13" s="344" t="s">
        <v>967</v>
      </c>
      <c r="C13" s="344" t="s">
        <v>670</v>
      </c>
      <c r="D13" s="304" t="s">
        <v>608</v>
      </c>
      <c r="E13" s="389" t="s">
        <v>968</v>
      </c>
      <c r="F13" s="344" t="s">
        <v>996</v>
      </c>
      <c r="G13" s="297">
        <v>5</v>
      </c>
      <c r="H13" s="370">
        <v>11</v>
      </c>
      <c r="I13" s="297">
        <v>0</v>
      </c>
      <c r="J13" s="370">
        <v>28</v>
      </c>
      <c r="K13" s="297">
        <v>0</v>
      </c>
      <c r="L13" s="370">
        <v>28</v>
      </c>
      <c r="M13" s="297">
        <v>0</v>
      </c>
      <c r="N13" s="370">
        <v>28</v>
      </c>
      <c r="O13" s="297">
        <v>0</v>
      </c>
      <c r="P13" s="370">
        <v>28</v>
      </c>
      <c r="Q13" s="364">
        <f t="shared" si="0"/>
        <v>67</v>
      </c>
      <c r="R13" s="284">
        <f t="shared" si="1"/>
        <v>67</v>
      </c>
      <c r="S13" s="285"/>
      <c r="T13" s="287" t="str">
        <f t="shared" si="2"/>
        <v>NE</v>
      </c>
      <c r="U13" s="299"/>
      <c r="V13" s="299"/>
      <c r="W13" s="303">
        <v>200</v>
      </c>
      <c r="X13" s="300"/>
      <c r="Y13" s="384">
        <f t="shared" si="3"/>
        <v>200</v>
      </c>
      <c r="AA13" s="290">
        <f t="shared" si="4"/>
        <v>67</v>
      </c>
      <c r="AB13" s="290">
        <f t="shared" si="5"/>
        <v>205</v>
      </c>
      <c r="AC13" s="303">
        <f t="shared" si="6"/>
        <v>11</v>
      </c>
      <c r="AD13" s="303">
        <f t="shared" si="7"/>
        <v>28</v>
      </c>
      <c r="AE13" s="303">
        <f t="shared" si="8"/>
        <v>28</v>
      </c>
      <c r="AF13" s="303">
        <f t="shared" si="9"/>
        <v>28</v>
      </c>
      <c r="AG13" s="303">
        <f t="shared" si="10"/>
        <v>28</v>
      </c>
      <c r="AH13" s="303">
        <f t="shared" si="11"/>
        <v>5</v>
      </c>
      <c r="AI13" s="303">
        <f t="shared" si="12"/>
        <v>100</v>
      </c>
      <c r="AJ13" s="303">
        <f t="shared" si="13"/>
        <v>100</v>
      </c>
      <c r="AK13" s="303">
        <f t="shared" si="14"/>
        <v>100</v>
      </c>
      <c r="AL13" s="303">
        <f t="shared" si="15"/>
        <v>100</v>
      </c>
    </row>
    <row r="14" spans="1:38" ht="14.25" customHeight="1">
      <c r="A14" s="293">
        <v>11</v>
      </c>
      <c r="B14" s="372" t="s">
        <v>806</v>
      </c>
      <c r="C14" s="372" t="s">
        <v>603</v>
      </c>
      <c r="D14" s="293" t="s">
        <v>116</v>
      </c>
      <c r="E14" s="372" t="s">
        <v>997</v>
      </c>
      <c r="F14" s="314" t="s">
        <v>151</v>
      </c>
      <c r="G14" s="297">
        <v>0</v>
      </c>
      <c r="H14" s="370">
        <v>28</v>
      </c>
      <c r="I14" s="297">
        <v>0</v>
      </c>
      <c r="J14" s="370">
        <v>28</v>
      </c>
      <c r="K14" s="297">
        <v>0</v>
      </c>
      <c r="L14" s="370">
        <v>28</v>
      </c>
      <c r="M14" s="297">
        <v>0</v>
      </c>
      <c r="N14" s="370">
        <v>28</v>
      </c>
      <c r="O14" s="297">
        <v>6</v>
      </c>
      <c r="P14" s="370">
        <v>12</v>
      </c>
      <c r="Q14" s="364">
        <f t="shared" si="0"/>
        <v>68</v>
      </c>
      <c r="R14" s="284">
        <f t="shared" si="1"/>
        <v>68</v>
      </c>
      <c r="S14" s="285"/>
      <c r="T14" s="287" t="str">
        <f t="shared" si="2"/>
        <v>NE</v>
      </c>
      <c r="U14" s="303"/>
      <c r="V14" s="303"/>
      <c r="W14" s="303">
        <v>200</v>
      </c>
      <c r="X14" s="303"/>
      <c r="Y14" s="377">
        <f t="shared" si="3"/>
        <v>200</v>
      </c>
      <c r="AA14" s="290">
        <f t="shared" si="4"/>
        <v>68</v>
      </c>
      <c r="AB14" s="290">
        <f t="shared" si="5"/>
        <v>206</v>
      </c>
      <c r="AC14" s="303">
        <f t="shared" si="6"/>
        <v>28</v>
      </c>
      <c r="AD14" s="303">
        <f t="shared" si="7"/>
        <v>28</v>
      </c>
      <c r="AE14" s="303">
        <f t="shared" si="8"/>
        <v>28</v>
      </c>
      <c r="AF14" s="303">
        <f t="shared" si="9"/>
        <v>28</v>
      </c>
      <c r="AG14" s="303">
        <f t="shared" si="10"/>
        <v>12</v>
      </c>
      <c r="AH14" s="303">
        <f t="shared" si="11"/>
        <v>100</v>
      </c>
      <c r="AI14" s="303">
        <f t="shared" si="12"/>
        <v>100</v>
      </c>
      <c r="AJ14" s="303">
        <f t="shared" si="13"/>
        <v>100</v>
      </c>
      <c r="AK14" s="303">
        <f t="shared" si="14"/>
        <v>100</v>
      </c>
      <c r="AL14" s="303">
        <f t="shared" si="15"/>
        <v>6</v>
      </c>
    </row>
    <row r="15" spans="1:38" ht="14.25" customHeight="1">
      <c r="A15" s="382">
        <v>12</v>
      </c>
      <c r="B15" s="344" t="s">
        <v>998</v>
      </c>
      <c r="C15" s="344" t="s">
        <v>999</v>
      </c>
      <c r="D15" s="380" t="s">
        <v>815</v>
      </c>
      <c r="E15" s="380" t="s">
        <v>815</v>
      </c>
      <c r="F15" s="344" t="s">
        <v>1000</v>
      </c>
      <c r="G15" s="297">
        <v>8</v>
      </c>
      <c r="H15" s="370">
        <v>14</v>
      </c>
      <c r="I15" s="297">
        <v>0</v>
      </c>
      <c r="J15" s="370">
        <v>28</v>
      </c>
      <c r="K15" s="297">
        <v>0</v>
      </c>
      <c r="L15" s="370">
        <v>28</v>
      </c>
      <c r="M15" s="297">
        <v>0</v>
      </c>
      <c r="N15" s="370">
        <v>28</v>
      </c>
      <c r="O15" s="297">
        <v>0</v>
      </c>
      <c r="P15" s="370">
        <v>28</v>
      </c>
      <c r="Q15" s="364">
        <f t="shared" si="0"/>
        <v>70</v>
      </c>
      <c r="R15" s="284">
        <f t="shared" si="1"/>
        <v>70</v>
      </c>
      <c r="S15" s="267"/>
      <c r="T15" s="286" t="str">
        <f t="shared" si="2"/>
        <v>NE</v>
      </c>
      <c r="U15" s="303"/>
      <c r="V15" s="303"/>
      <c r="W15" s="303">
        <v>200</v>
      </c>
      <c r="X15" s="303"/>
      <c r="Y15" s="377">
        <f t="shared" si="3"/>
        <v>200</v>
      </c>
      <c r="Z15" s="272"/>
      <c r="AA15" s="290">
        <f t="shared" si="4"/>
        <v>70</v>
      </c>
      <c r="AB15" s="290">
        <f t="shared" si="5"/>
        <v>208</v>
      </c>
      <c r="AC15" s="303">
        <f t="shared" si="6"/>
        <v>14</v>
      </c>
      <c r="AD15" s="303">
        <f t="shared" si="7"/>
        <v>28</v>
      </c>
      <c r="AE15" s="303">
        <f t="shared" si="8"/>
        <v>28</v>
      </c>
      <c r="AF15" s="303">
        <f t="shared" si="9"/>
        <v>28</v>
      </c>
      <c r="AG15" s="303">
        <f t="shared" si="10"/>
        <v>28</v>
      </c>
      <c r="AH15" s="303">
        <f t="shared" si="11"/>
        <v>8</v>
      </c>
      <c r="AI15" s="303">
        <f t="shared" si="12"/>
        <v>100</v>
      </c>
      <c r="AJ15" s="303">
        <f t="shared" si="13"/>
        <v>100</v>
      </c>
      <c r="AK15" s="303">
        <f t="shared" si="14"/>
        <v>100</v>
      </c>
      <c r="AL15" s="303">
        <f t="shared" si="15"/>
        <v>100</v>
      </c>
    </row>
    <row r="16" spans="1:38" ht="14.25" customHeight="1">
      <c r="A16" s="293">
        <v>13</v>
      </c>
      <c r="B16" s="395" t="s">
        <v>973</v>
      </c>
      <c r="C16" s="395" t="s">
        <v>893</v>
      </c>
      <c r="D16" s="380" t="s">
        <v>815</v>
      </c>
      <c r="E16" s="380" t="s">
        <v>815</v>
      </c>
      <c r="F16" s="399" t="s">
        <v>1001</v>
      </c>
      <c r="G16" s="297">
        <v>8</v>
      </c>
      <c r="H16" s="370">
        <v>14</v>
      </c>
      <c r="I16" s="297">
        <v>0</v>
      </c>
      <c r="J16" s="370">
        <v>28</v>
      </c>
      <c r="K16" s="297">
        <v>0</v>
      </c>
      <c r="L16" s="370">
        <v>28</v>
      </c>
      <c r="M16" s="297">
        <v>0</v>
      </c>
      <c r="N16" s="370">
        <v>28</v>
      </c>
      <c r="O16" s="297">
        <v>0</v>
      </c>
      <c r="P16" s="370">
        <v>28</v>
      </c>
      <c r="Q16" s="364">
        <f t="shared" si="0"/>
        <v>70</v>
      </c>
      <c r="R16" s="284">
        <f t="shared" si="1"/>
        <v>70</v>
      </c>
      <c r="T16" s="287" t="str">
        <f t="shared" si="2"/>
        <v>NE</v>
      </c>
      <c r="U16" s="303"/>
      <c r="V16" s="303"/>
      <c r="W16" s="303">
        <v>200</v>
      </c>
      <c r="X16" s="303"/>
      <c r="Y16" s="377">
        <f t="shared" si="3"/>
        <v>200</v>
      </c>
      <c r="AA16" s="290">
        <f t="shared" si="4"/>
        <v>70</v>
      </c>
      <c r="AB16" s="290">
        <f t="shared" si="5"/>
        <v>208</v>
      </c>
      <c r="AC16" s="303">
        <f t="shared" si="6"/>
        <v>14</v>
      </c>
      <c r="AD16" s="303">
        <f t="shared" si="7"/>
        <v>28</v>
      </c>
      <c r="AE16" s="303">
        <f t="shared" si="8"/>
        <v>28</v>
      </c>
      <c r="AF16" s="303">
        <f t="shared" si="9"/>
        <v>28</v>
      </c>
      <c r="AG16" s="303">
        <f t="shared" si="10"/>
        <v>28</v>
      </c>
      <c r="AH16" s="303">
        <f t="shared" si="11"/>
        <v>8</v>
      </c>
      <c r="AI16" s="303">
        <f t="shared" si="12"/>
        <v>100</v>
      </c>
      <c r="AJ16" s="303">
        <f t="shared" si="13"/>
        <v>100</v>
      </c>
      <c r="AK16" s="303">
        <f t="shared" si="14"/>
        <v>100</v>
      </c>
      <c r="AL16" s="303">
        <f t="shared" si="15"/>
        <v>100</v>
      </c>
    </row>
    <row r="17" spans="1:38" ht="14.25" customHeight="1">
      <c r="A17" s="293">
        <v>14</v>
      </c>
      <c r="B17" s="344" t="s">
        <v>951</v>
      </c>
      <c r="C17" s="344" t="s">
        <v>705</v>
      </c>
      <c r="D17" s="295"/>
      <c r="E17" s="307" t="s">
        <v>952</v>
      </c>
      <c r="F17" s="344" t="s">
        <v>953</v>
      </c>
      <c r="G17" s="297">
        <v>12</v>
      </c>
      <c r="H17" s="370">
        <v>24</v>
      </c>
      <c r="I17" s="297">
        <v>0</v>
      </c>
      <c r="J17" s="370">
        <v>28</v>
      </c>
      <c r="K17" s="297">
        <v>0</v>
      </c>
      <c r="L17" s="370">
        <v>28</v>
      </c>
      <c r="M17" s="297">
        <v>0</v>
      </c>
      <c r="N17" s="370">
        <v>28</v>
      </c>
      <c r="O17" s="297">
        <v>0</v>
      </c>
      <c r="P17" s="370">
        <v>28</v>
      </c>
      <c r="Q17" s="364">
        <f t="shared" si="0"/>
        <v>80</v>
      </c>
      <c r="R17" s="284">
        <f t="shared" si="1"/>
        <v>80</v>
      </c>
      <c r="S17" s="267"/>
      <c r="T17" s="286" t="str">
        <f t="shared" si="2"/>
        <v>NE</v>
      </c>
      <c r="U17" s="303"/>
      <c r="V17" s="303"/>
      <c r="W17" s="303">
        <v>200</v>
      </c>
      <c r="X17" s="303"/>
      <c r="Y17" s="377">
        <f t="shared" si="3"/>
        <v>200</v>
      </c>
      <c r="Z17" s="272"/>
      <c r="AA17" s="290">
        <f t="shared" si="4"/>
        <v>80</v>
      </c>
      <c r="AB17" s="290">
        <f t="shared" si="5"/>
        <v>212</v>
      </c>
      <c r="AC17" s="303">
        <f t="shared" si="6"/>
        <v>24</v>
      </c>
      <c r="AD17" s="303">
        <f t="shared" si="7"/>
        <v>28</v>
      </c>
      <c r="AE17" s="303">
        <f t="shared" si="8"/>
        <v>28</v>
      </c>
      <c r="AF17" s="303">
        <f t="shared" si="9"/>
        <v>28</v>
      </c>
      <c r="AG17" s="303">
        <f t="shared" si="10"/>
        <v>28</v>
      </c>
      <c r="AH17" s="303">
        <f t="shared" si="11"/>
        <v>12</v>
      </c>
      <c r="AI17" s="303">
        <f t="shared" si="12"/>
        <v>100</v>
      </c>
      <c r="AJ17" s="303">
        <f t="shared" si="13"/>
        <v>100</v>
      </c>
      <c r="AK17" s="303">
        <f t="shared" si="14"/>
        <v>100</v>
      </c>
      <c r="AL17" s="303">
        <f t="shared" si="15"/>
        <v>100</v>
      </c>
    </row>
    <row r="18" spans="1:38" ht="14.25" customHeight="1" hidden="1">
      <c r="A18" s="382">
        <v>15</v>
      </c>
      <c r="B18" s="372" t="s">
        <v>924</v>
      </c>
      <c r="C18" s="372" t="s">
        <v>718</v>
      </c>
      <c r="D18" s="383" t="s">
        <v>119</v>
      </c>
      <c r="E18" s="368" t="s">
        <v>120</v>
      </c>
      <c r="F18" s="372" t="s">
        <v>954</v>
      </c>
      <c r="G18" s="297">
        <v>0</v>
      </c>
      <c r="H18" s="370">
        <v>28</v>
      </c>
      <c r="I18" s="297">
        <v>0</v>
      </c>
      <c r="J18" s="370">
        <v>28</v>
      </c>
      <c r="K18" s="297">
        <v>0</v>
      </c>
      <c r="L18" s="370">
        <v>28</v>
      </c>
      <c r="M18" s="297">
        <v>0</v>
      </c>
      <c r="N18" s="370">
        <v>28</v>
      </c>
      <c r="O18" s="297">
        <v>0</v>
      </c>
      <c r="P18" s="370">
        <v>28</v>
      </c>
      <c r="Q18" s="364">
        <f t="shared" si="0"/>
        <v>84</v>
      </c>
      <c r="R18" s="284">
        <f t="shared" si="1"/>
        <v>19</v>
      </c>
      <c r="S18" s="285"/>
      <c r="T18" s="287" t="str">
        <f t="shared" si="2"/>
        <v>ANO</v>
      </c>
      <c r="U18" s="303">
        <v>3</v>
      </c>
      <c r="V18" s="303">
        <v>4</v>
      </c>
      <c r="W18" s="303">
        <v>2</v>
      </c>
      <c r="X18" s="303">
        <v>2</v>
      </c>
      <c r="Y18" s="377">
        <f t="shared" si="3"/>
        <v>2.75</v>
      </c>
      <c r="AA18" s="290">
        <f t="shared" si="4"/>
        <v>84</v>
      </c>
      <c r="AB18" s="290">
        <f t="shared" si="5"/>
        <v>300</v>
      </c>
      <c r="AC18" s="303">
        <f t="shared" si="6"/>
        <v>28</v>
      </c>
      <c r="AD18" s="303">
        <f t="shared" si="7"/>
        <v>28</v>
      </c>
      <c r="AE18" s="303">
        <f t="shared" si="8"/>
        <v>28</v>
      </c>
      <c r="AF18" s="303">
        <f t="shared" si="9"/>
        <v>28</v>
      </c>
      <c r="AG18" s="303">
        <f t="shared" si="10"/>
        <v>28</v>
      </c>
      <c r="AH18" s="303">
        <f t="shared" si="11"/>
        <v>100</v>
      </c>
      <c r="AI18" s="303">
        <f t="shared" si="12"/>
        <v>100</v>
      </c>
      <c r="AJ18" s="303">
        <f t="shared" si="13"/>
        <v>100</v>
      </c>
      <c r="AK18" s="303">
        <f t="shared" si="14"/>
        <v>100</v>
      </c>
      <c r="AL18" s="303">
        <f t="shared" si="15"/>
        <v>100</v>
      </c>
    </row>
    <row r="19" spans="1:38" ht="14.25" customHeight="1" hidden="1">
      <c r="A19" s="293">
        <v>16</v>
      </c>
      <c r="B19" s="379" t="s">
        <v>720</v>
      </c>
      <c r="C19" s="379" t="s">
        <v>703</v>
      </c>
      <c r="D19" s="293" t="s">
        <v>116</v>
      </c>
      <c r="E19" s="372" t="s">
        <v>997</v>
      </c>
      <c r="F19" s="381" t="s">
        <v>1002</v>
      </c>
      <c r="G19" s="297">
        <v>0</v>
      </c>
      <c r="H19" s="370">
        <v>28</v>
      </c>
      <c r="I19" s="297">
        <v>0</v>
      </c>
      <c r="J19" s="370">
        <v>28</v>
      </c>
      <c r="K19" s="297">
        <v>0</v>
      </c>
      <c r="L19" s="370">
        <v>28</v>
      </c>
      <c r="M19" s="297">
        <v>0</v>
      </c>
      <c r="N19" s="370">
        <v>28</v>
      </c>
      <c r="O19" s="297">
        <v>0</v>
      </c>
      <c r="P19" s="370">
        <v>28</v>
      </c>
      <c r="Q19" s="364">
        <f t="shared" si="0"/>
        <v>84</v>
      </c>
      <c r="R19" s="284">
        <f t="shared" si="1"/>
        <v>84</v>
      </c>
      <c r="S19" s="285"/>
      <c r="T19" s="287" t="str">
        <f t="shared" si="2"/>
        <v>NE</v>
      </c>
      <c r="U19" s="303"/>
      <c r="V19" s="303"/>
      <c r="W19" s="303">
        <v>200</v>
      </c>
      <c r="X19" s="303"/>
      <c r="Y19" s="377">
        <f t="shared" si="3"/>
        <v>200</v>
      </c>
      <c r="AA19" s="290">
        <f t="shared" si="4"/>
        <v>84</v>
      </c>
      <c r="AB19" s="290">
        <f t="shared" si="5"/>
        <v>300</v>
      </c>
      <c r="AC19" s="303">
        <f t="shared" si="6"/>
        <v>28</v>
      </c>
      <c r="AD19" s="303">
        <f t="shared" si="7"/>
        <v>28</v>
      </c>
      <c r="AE19" s="303">
        <f t="shared" si="8"/>
        <v>28</v>
      </c>
      <c r="AF19" s="303">
        <f t="shared" si="9"/>
        <v>28</v>
      </c>
      <c r="AG19" s="303">
        <f t="shared" si="10"/>
        <v>28</v>
      </c>
      <c r="AH19" s="303">
        <f t="shared" si="11"/>
        <v>100</v>
      </c>
      <c r="AI19" s="303">
        <f t="shared" si="12"/>
        <v>100</v>
      </c>
      <c r="AJ19" s="303">
        <f t="shared" si="13"/>
        <v>100</v>
      </c>
      <c r="AK19" s="303">
        <f t="shared" si="14"/>
        <v>100</v>
      </c>
      <c r="AL19" s="303">
        <f t="shared" si="15"/>
        <v>100</v>
      </c>
    </row>
    <row r="20" spans="1:38" ht="14.25" customHeight="1" hidden="1">
      <c r="A20" s="293">
        <v>17</v>
      </c>
      <c r="B20" s="313" t="s">
        <v>840</v>
      </c>
      <c r="C20" s="367" t="s">
        <v>696</v>
      </c>
      <c r="D20" s="293" t="s">
        <v>124</v>
      </c>
      <c r="E20" s="368" t="s">
        <v>120</v>
      </c>
      <c r="F20" s="369" t="s">
        <v>955</v>
      </c>
      <c r="G20" s="297">
        <v>0</v>
      </c>
      <c r="H20" s="370">
        <v>28</v>
      </c>
      <c r="I20" s="297">
        <v>0</v>
      </c>
      <c r="J20" s="370">
        <v>28</v>
      </c>
      <c r="K20" s="297">
        <v>0</v>
      </c>
      <c r="L20" s="370">
        <v>28</v>
      </c>
      <c r="M20" s="297">
        <v>0</v>
      </c>
      <c r="N20" s="370">
        <v>28</v>
      </c>
      <c r="O20" s="297">
        <v>0</v>
      </c>
      <c r="P20" s="370">
        <v>28</v>
      </c>
      <c r="Q20" s="364">
        <f t="shared" si="0"/>
        <v>84</v>
      </c>
      <c r="R20" s="284">
        <f t="shared" si="1"/>
        <v>84</v>
      </c>
      <c r="S20" s="285"/>
      <c r="T20" s="287" t="str">
        <f t="shared" si="2"/>
        <v>NE</v>
      </c>
      <c r="U20" s="299"/>
      <c r="V20" s="299"/>
      <c r="W20" s="303">
        <v>200</v>
      </c>
      <c r="X20" s="300"/>
      <c r="Y20" s="384">
        <f t="shared" si="3"/>
        <v>200</v>
      </c>
      <c r="AA20" s="290">
        <f t="shared" si="4"/>
        <v>84</v>
      </c>
      <c r="AB20" s="290">
        <f t="shared" si="5"/>
        <v>300</v>
      </c>
      <c r="AC20" s="303">
        <f t="shared" si="6"/>
        <v>28</v>
      </c>
      <c r="AD20" s="303">
        <f t="shared" si="7"/>
        <v>28</v>
      </c>
      <c r="AE20" s="303">
        <f t="shared" si="8"/>
        <v>28</v>
      </c>
      <c r="AF20" s="303">
        <f t="shared" si="9"/>
        <v>28</v>
      </c>
      <c r="AG20" s="303">
        <f t="shared" si="10"/>
        <v>28</v>
      </c>
      <c r="AH20" s="303">
        <f t="shared" si="11"/>
        <v>100</v>
      </c>
      <c r="AI20" s="303">
        <f t="shared" si="12"/>
        <v>100</v>
      </c>
      <c r="AJ20" s="303">
        <f t="shared" si="13"/>
        <v>100</v>
      </c>
      <c r="AK20" s="303">
        <f t="shared" si="14"/>
        <v>100</v>
      </c>
      <c r="AL20" s="303">
        <f t="shared" si="15"/>
        <v>100</v>
      </c>
    </row>
    <row r="21" spans="1:38" ht="14.25" customHeight="1" hidden="1">
      <c r="A21" s="293">
        <v>18</v>
      </c>
      <c r="B21" s="294" t="s">
        <v>725</v>
      </c>
      <c r="C21" s="294" t="s">
        <v>956</v>
      </c>
      <c r="D21" s="295" t="s">
        <v>727</v>
      </c>
      <c r="E21" s="296" t="s">
        <v>120</v>
      </c>
      <c r="F21" s="325" t="s">
        <v>955</v>
      </c>
      <c r="G21" s="297">
        <v>0</v>
      </c>
      <c r="H21" s="370">
        <v>28</v>
      </c>
      <c r="I21" s="297">
        <v>0</v>
      </c>
      <c r="J21" s="370">
        <v>28</v>
      </c>
      <c r="K21" s="297">
        <v>0</v>
      </c>
      <c r="L21" s="370">
        <v>28</v>
      </c>
      <c r="M21" s="297">
        <v>0</v>
      </c>
      <c r="N21" s="370">
        <v>28</v>
      </c>
      <c r="O21" s="297">
        <v>0</v>
      </c>
      <c r="P21" s="370">
        <v>28</v>
      </c>
      <c r="Q21" s="364">
        <f t="shared" si="0"/>
        <v>84</v>
      </c>
      <c r="R21" s="284">
        <f t="shared" si="1"/>
        <v>84</v>
      </c>
      <c r="S21" s="285"/>
      <c r="T21" s="287" t="str">
        <f t="shared" si="2"/>
        <v>NE</v>
      </c>
      <c r="U21" s="303"/>
      <c r="V21" s="303"/>
      <c r="W21" s="303">
        <v>200</v>
      </c>
      <c r="X21" s="303"/>
      <c r="Y21" s="377">
        <f t="shared" si="3"/>
        <v>200</v>
      </c>
      <c r="AA21" s="290">
        <f t="shared" si="4"/>
        <v>84</v>
      </c>
      <c r="AB21" s="290">
        <f t="shared" si="5"/>
        <v>300</v>
      </c>
      <c r="AC21" s="303">
        <f t="shared" si="6"/>
        <v>28</v>
      </c>
      <c r="AD21" s="303">
        <f t="shared" si="7"/>
        <v>28</v>
      </c>
      <c r="AE21" s="303">
        <f t="shared" si="8"/>
        <v>28</v>
      </c>
      <c r="AF21" s="303">
        <f t="shared" si="9"/>
        <v>28</v>
      </c>
      <c r="AG21" s="303">
        <f t="shared" si="10"/>
        <v>28</v>
      </c>
      <c r="AH21" s="303">
        <f t="shared" si="11"/>
        <v>100</v>
      </c>
      <c r="AI21" s="303">
        <f t="shared" si="12"/>
        <v>100</v>
      </c>
      <c r="AJ21" s="303">
        <f t="shared" si="13"/>
        <v>100</v>
      </c>
      <c r="AK21" s="303">
        <f t="shared" si="14"/>
        <v>100</v>
      </c>
      <c r="AL21" s="303">
        <f t="shared" si="15"/>
        <v>100</v>
      </c>
    </row>
    <row r="22" spans="1:38" ht="14.25" customHeight="1" hidden="1">
      <c r="A22" s="293">
        <v>19</v>
      </c>
      <c r="B22" s="395" t="s">
        <v>984</v>
      </c>
      <c r="C22" s="395" t="s">
        <v>985</v>
      </c>
      <c r="D22" s="380" t="s">
        <v>815</v>
      </c>
      <c r="E22" s="380" t="s">
        <v>815</v>
      </c>
      <c r="F22" s="399" t="s">
        <v>1003</v>
      </c>
      <c r="G22" s="297">
        <v>0</v>
      </c>
      <c r="H22" s="370">
        <v>28</v>
      </c>
      <c r="I22" s="297">
        <v>0</v>
      </c>
      <c r="J22" s="370">
        <v>28</v>
      </c>
      <c r="K22" s="297">
        <v>0</v>
      </c>
      <c r="L22" s="370">
        <v>28</v>
      </c>
      <c r="M22" s="297">
        <v>0</v>
      </c>
      <c r="N22" s="370">
        <v>28</v>
      </c>
      <c r="O22" s="297">
        <v>0</v>
      </c>
      <c r="P22" s="370">
        <v>28</v>
      </c>
      <c r="Q22" s="364">
        <f t="shared" si="0"/>
        <v>84</v>
      </c>
      <c r="R22" s="284">
        <f t="shared" si="1"/>
        <v>84</v>
      </c>
      <c r="T22" s="287" t="str">
        <f t="shared" si="2"/>
        <v>NE</v>
      </c>
      <c r="U22" s="303"/>
      <c r="V22" s="303"/>
      <c r="W22" s="303">
        <v>200</v>
      </c>
      <c r="X22" s="303"/>
      <c r="Y22" s="377">
        <f t="shared" si="3"/>
        <v>200</v>
      </c>
      <c r="AA22" s="290">
        <f t="shared" si="4"/>
        <v>84</v>
      </c>
      <c r="AB22" s="290">
        <f t="shared" si="5"/>
        <v>300</v>
      </c>
      <c r="AC22" s="303">
        <f t="shared" si="6"/>
        <v>28</v>
      </c>
      <c r="AD22" s="303">
        <f t="shared" si="7"/>
        <v>28</v>
      </c>
      <c r="AE22" s="303">
        <f t="shared" si="8"/>
        <v>28</v>
      </c>
      <c r="AF22" s="303">
        <f t="shared" si="9"/>
        <v>28</v>
      </c>
      <c r="AG22" s="303">
        <f t="shared" si="10"/>
        <v>28</v>
      </c>
      <c r="AH22" s="303">
        <f t="shared" si="11"/>
        <v>100</v>
      </c>
      <c r="AI22" s="303">
        <f t="shared" si="12"/>
        <v>100</v>
      </c>
      <c r="AJ22" s="303">
        <f t="shared" si="13"/>
        <v>100</v>
      </c>
      <c r="AK22" s="303">
        <f t="shared" si="14"/>
        <v>100</v>
      </c>
      <c r="AL22" s="303">
        <f t="shared" si="15"/>
        <v>100</v>
      </c>
    </row>
    <row r="23" spans="1:38" ht="14.25" customHeight="1" hidden="1">
      <c r="A23" s="293">
        <v>20</v>
      </c>
      <c r="B23" s="395" t="s">
        <v>1004</v>
      </c>
      <c r="C23" s="395" t="s">
        <v>703</v>
      </c>
      <c r="D23" s="380" t="s">
        <v>815</v>
      </c>
      <c r="E23" s="380" t="s">
        <v>815</v>
      </c>
      <c r="F23" s="399" t="s">
        <v>1005</v>
      </c>
      <c r="G23" s="297">
        <v>0</v>
      </c>
      <c r="H23" s="370">
        <v>28</v>
      </c>
      <c r="I23" s="297">
        <v>0</v>
      </c>
      <c r="J23" s="370">
        <v>28</v>
      </c>
      <c r="K23" s="297">
        <v>0</v>
      </c>
      <c r="L23" s="370">
        <v>28</v>
      </c>
      <c r="M23" s="297">
        <v>0</v>
      </c>
      <c r="N23" s="370">
        <v>28</v>
      </c>
      <c r="O23" s="297">
        <v>0</v>
      </c>
      <c r="P23" s="370">
        <v>28</v>
      </c>
      <c r="Q23" s="364">
        <f t="shared" si="0"/>
        <v>84</v>
      </c>
      <c r="R23" s="284">
        <f t="shared" si="1"/>
        <v>84</v>
      </c>
      <c r="S23" s="285"/>
      <c r="T23" s="287" t="str">
        <f t="shared" si="2"/>
        <v>NE</v>
      </c>
      <c r="U23" s="303"/>
      <c r="V23" s="303"/>
      <c r="W23" s="303">
        <v>200</v>
      </c>
      <c r="X23" s="303"/>
      <c r="Y23" s="377">
        <f t="shared" si="3"/>
        <v>200</v>
      </c>
      <c r="AA23" s="290">
        <f t="shared" si="4"/>
        <v>84</v>
      </c>
      <c r="AB23" s="290">
        <f t="shared" si="5"/>
        <v>300</v>
      </c>
      <c r="AC23" s="303">
        <f t="shared" si="6"/>
        <v>28</v>
      </c>
      <c r="AD23" s="303">
        <f t="shared" si="7"/>
        <v>28</v>
      </c>
      <c r="AE23" s="303">
        <f t="shared" si="8"/>
        <v>28</v>
      </c>
      <c r="AF23" s="303">
        <f t="shared" si="9"/>
        <v>28</v>
      </c>
      <c r="AG23" s="303">
        <f t="shared" si="10"/>
        <v>28</v>
      </c>
      <c r="AH23" s="303">
        <f t="shared" si="11"/>
        <v>100</v>
      </c>
      <c r="AI23" s="303">
        <f t="shared" si="12"/>
        <v>100</v>
      </c>
      <c r="AJ23" s="303">
        <f t="shared" si="13"/>
        <v>100</v>
      </c>
      <c r="AK23" s="303">
        <f t="shared" si="14"/>
        <v>100</v>
      </c>
      <c r="AL23" s="303">
        <f t="shared" si="15"/>
        <v>100</v>
      </c>
    </row>
    <row r="25" ht="12.75">
      <c r="B25" s="317" t="s">
        <v>1006</v>
      </c>
    </row>
    <row r="26" ht="12.75">
      <c r="B26" s="317" t="s">
        <v>1007</v>
      </c>
    </row>
    <row r="27" ht="12.75">
      <c r="B27" s="317" t="s">
        <v>991</v>
      </c>
    </row>
    <row r="28" ht="12.75">
      <c r="B28" s="317" t="s">
        <v>992</v>
      </c>
    </row>
  </sheetData>
  <sheetProtection/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Ladislav Douša</cp:lastModifiedBy>
  <cp:lastPrinted>2007-09-09T10:04:03Z</cp:lastPrinted>
  <dcterms:created xsi:type="dcterms:W3CDTF">2005-07-31T10:02:30Z</dcterms:created>
  <dcterms:modified xsi:type="dcterms:W3CDTF">2012-02-18T23:11:26Z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