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9230" windowHeight="3810" tabRatio="1000" activeTab="2"/>
  </bookViews>
  <sheets>
    <sheet name="Titul" sheetId="1" r:id="rId1"/>
    <sheet name="Výsledková listina NSS-A" sheetId="2" r:id="rId2"/>
    <sheet name="Výsledková listina NSS-B+C" sheetId="3" r:id="rId3"/>
  </sheets>
  <externalReferences>
    <externalReference r:id="rId6"/>
    <externalReference r:id="rId7"/>
  </externalReferences>
  <definedNames>
    <definedName name="_xlnm._FilterDatabase" localSheetId="1" hidden="1">'Výsledková listina NSS-A'!$A$6:$L$10</definedName>
    <definedName name="_xlnm._FilterDatabase" localSheetId="2" hidden="1">'Výsledková listina NSS-B+C'!$A$6:$L$14</definedName>
    <definedName name="bb" localSheetId="1">#REF!</definedName>
    <definedName name="bb" localSheetId="2">#REF!</definedName>
    <definedName name="bb">#REF!</definedName>
    <definedName name="d" localSheetId="1">#REF!</definedName>
    <definedName name="d" localSheetId="2">#REF!</definedName>
    <definedName name="d">#REF!</definedName>
    <definedName name="dd" localSheetId="1">#REF!</definedName>
    <definedName name="dd" localSheetId="2">#REF!</definedName>
    <definedName name="dd">#REF!</definedName>
    <definedName name="ddd" localSheetId="1">#REF!</definedName>
    <definedName name="ddd" localSheetId="2">#REF!</definedName>
    <definedName name="ddd">#REF!</definedName>
    <definedName name="dddddd" localSheetId="1">#REF!</definedName>
    <definedName name="dddddd" localSheetId="2">#REF!</definedName>
    <definedName name="dddddd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14" localSheetId="1">#REF!</definedName>
    <definedName name="Excel_BuiltIn_Print_Area_14" localSheetId="2">#REF!</definedName>
    <definedName name="Excel_BuiltIn_Print_Area_14">#REF!</definedName>
    <definedName name="Excel_BuiltIn_Print_Area_16" localSheetId="1">#REF!</definedName>
    <definedName name="Excel_BuiltIn_Print_Area_16" localSheetId="2">#REF!</definedName>
    <definedName name="Excel_BuiltIn_Print_Area_16">#REF!</definedName>
    <definedName name="Excel_builtIn_Print_Area_17" localSheetId="1">#REF!</definedName>
    <definedName name="Excel_builtIn_Print_Area_17" localSheetId="2">#REF!</definedName>
    <definedName name="Excel_builtIn_Print_Area_17">#REF!</definedName>
    <definedName name="Excel_BuiltIn_Print_Area_3" localSheetId="1">#REF!</definedName>
    <definedName name="Excel_BuiltIn_Print_Area_3" localSheetId="2">#REF!</definedName>
    <definedName name="Excel_BuiltIn_Print_Area_3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Area_9" localSheetId="1">#REF!</definedName>
    <definedName name="Excel_BuiltIn_Print_Area_9" localSheetId="2">#REF!</definedName>
    <definedName name="Excel_BuiltIn_Print_Area_9">#REF!</definedName>
    <definedName name="ff" localSheetId="1">#REF!</definedName>
    <definedName name="ff" localSheetId="2">#REF!</definedName>
    <definedName name="ff">#REF!</definedName>
    <definedName name="fff" localSheetId="1">#REF!</definedName>
    <definedName name="fff" localSheetId="2">#REF!</definedName>
    <definedName name="fff">#REF!</definedName>
    <definedName name="ffff" localSheetId="1">#REF!</definedName>
    <definedName name="ffff" localSheetId="2">#REF!</definedName>
    <definedName name="ffff">#REF!</definedName>
    <definedName name="ffffff" localSheetId="1">#REF!</definedName>
    <definedName name="ffffff" localSheetId="2">#REF!</definedName>
    <definedName name="ffffff">#REF!</definedName>
    <definedName name="ffffffff" localSheetId="1">#REF!</definedName>
    <definedName name="ffffffff" localSheetId="2">#REF!</definedName>
    <definedName name="ffffffff">#REF!</definedName>
    <definedName name="fvf" localSheetId="1">#REF!</definedName>
    <definedName name="fvf" localSheetId="2">#REF!</definedName>
    <definedName name="fvf">#REF!</definedName>
    <definedName name="ghj" localSheetId="1">#REF!</definedName>
    <definedName name="ghj" localSheetId="2">#REF!</definedName>
    <definedName name="ghj">#REF!</definedName>
    <definedName name="J__S" localSheetId="1">#REF!</definedName>
    <definedName name="J__S" localSheetId="2">#REF!</definedName>
    <definedName name="J__S">#REF!</definedName>
    <definedName name="_xlnm.Print_Area" localSheetId="0">'Titul'!$A$1:$N$20</definedName>
    <definedName name="_xlnm.Print_Area" localSheetId="1">'Výsledková listina NSS-A'!$A$1:$AH$14</definedName>
    <definedName name="_xlnm.Print_Area" localSheetId="2">'Výsledková listina NSS-B+C'!$A$1:$AG$18</definedName>
    <definedName name="sss" localSheetId="1">#REF!</definedName>
    <definedName name="sss" localSheetId="2">#REF!</definedName>
    <definedName name="sss">#REF!</definedName>
  </definedNames>
  <calcPr fullCalcOnLoad="1"/>
</workbook>
</file>

<file path=xl/sharedStrings.xml><?xml version="1.0" encoding="utf-8"?>
<sst xmlns="http://schemas.openxmlformats.org/spreadsheetml/2006/main" count="244" uniqueCount="144">
  <si>
    <t>R</t>
  </si>
  <si>
    <t>Místo</t>
  </si>
  <si>
    <t>Datum</t>
  </si>
  <si>
    <t>Rozhodčí</t>
  </si>
  <si>
    <t>Podpis</t>
  </si>
  <si>
    <t>K=</t>
  </si>
  <si>
    <t>[mm]</t>
  </si>
  <si>
    <t>[kg]</t>
  </si>
  <si>
    <t>Start.</t>
  </si>
  <si>
    <t>S</t>
  </si>
  <si>
    <t>NSS-A</t>
  </si>
  <si>
    <t>1:20</t>
  </si>
  <si>
    <t>1</t>
  </si>
  <si>
    <t>Prez.</t>
  </si>
  <si>
    <t>Místo konání:</t>
  </si>
  <si>
    <t>Hlavní rozhodčí:</t>
  </si>
  <si>
    <t>Výsledková listina</t>
  </si>
  <si>
    <t>č.trv.</t>
  </si>
  <si>
    <t>Vyhlašovatel:</t>
  </si>
  <si>
    <t>Výtlak</t>
  </si>
  <si>
    <t>Svaz modelářů České republiky</t>
  </si>
  <si>
    <t>Linear Rating</t>
  </si>
  <si>
    <t>Logaritmical Rating</t>
  </si>
  <si>
    <t>Dvořák</t>
  </si>
  <si>
    <t>sec</t>
  </si>
  <si>
    <t>Body max.</t>
  </si>
  <si>
    <t>CP</t>
  </si>
  <si>
    <t>TP</t>
  </si>
  <si>
    <t>Závodník</t>
  </si>
  <si>
    <t>Příjmení</t>
  </si>
  <si>
    <t>Jméno</t>
  </si>
  <si>
    <t>Licence</t>
  </si>
  <si>
    <r>
      <t>L</t>
    </r>
    <r>
      <rPr>
        <vertAlign val="subscript"/>
        <sz val="10"/>
        <rFont val="Arial CE"/>
        <family val="0"/>
      </rPr>
      <t>WL</t>
    </r>
  </si>
  <si>
    <r>
      <t>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]</t>
    </r>
  </si>
  <si>
    <r>
      <t>R</t>
    </r>
    <r>
      <rPr>
        <vertAlign val="subscript"/>
        <sz val="10"/>
        <rFont val="Arial CE"/>
        <family val="0"/>
      </rPr>
      <t>log</t>
    </r>
  </si>
  <si>
    <t>[body]</t>
  </si>
  <si>
    <t>Stavební zkouška</t>
  </si>
  <si>
    <t>Celkem</t>
  </si>
  <si>
    <t>Dosažený čas</t>
  </si>
  <si>
    <t>Body</t>
  </si>
  <si>
    <r>
      <t>T</t>
    </r>
    <r>
      <rPr>
        <vertAlign val="subscript"/>
        <sz val="10"/>
        <rFont val="Arial CE"/>
        <family val="0"/>
      </rPr>
      <t>1</t>
    </r>
  </si>
  <si>
    <r>
      <t>P</t>
    </r>
    <r>
      <rPr>
        <vertAlign val="subscript"/>
        <sz val="10"/>
        <rFont val="Arial CE"/>
        <family val="0"/>
      </rPr>
      <t>1</t>
    </r>
  </si>
  <si>
    <r>
      <t>T</t>
    </r>
    <r>
      <rPr>
        <vertAlign val="subscript"/>
        <sz val="10"/>
        <rFont val="Arial CE"/>
        <family val="0"/>
      </rPr>
      <t>2</t>
    </r>
  </si>
  <si>
    <r>
      <t>T</t>
    </r>
    <r>
      <rPr>
        <vertAlign val="subscript"/>
        <sz val="10"/>
        <rFont val="Arial"/>
        <family val="2"/>
      </rPr>
      <t>Z2</t>
    </r>
    <r>
      <rPr>
        <sz val="10"/>
        <rFont val="Arial"/>
        <family val="2"/>
      </rPr>
      <t xml:space="preserve"> [s]</t>
    </r>
  </si>
  <si>
    <r>
      <t>T</t>
    </r>
    <r>
      <rPr>
        <vertAlign val="subscript"/>
        <sz val="10"/>
        <rFont val="Arial"/>
        <family val="2"/>
      </rPr>
      <t xml:space="preserve">Z1 </t>
    </r>
    <r>
      <rPr>
        <sz val="10"/>
        <rFont val="Arial"/>
        <family val="2"/>
      </rPr>
      <t>[s]</t>
    </r>
  </si>
  <si>
    <r>
      <t>T</t>
    </r>
    <r>
      <rPr>
        <vertAlign val="subscript"/>
        <sz val="10"/>
        <rFont val="Arial"/>
        <family val="2"/>
      </rPr>
      <t>Z1</t>
    </r>
  </si>
  <si>
    <r>
      <t>T</t>
    </r>
    <r>
      <rPr>
        <vertAlign val="subscript"/>
        <sz val="10"/>
        <rFont val="Arial"/>
        <family val="2"/>
      </rPr>
      <t>Z2</t>
    </r>
  </si>
  <si>
    <r>
      <t>P</t>
    </r>
    <r>
      <rPr>
        <vertAlign val="subscript"/>
        <sz val="10"/>
        <rFont val="Arial CE"/>
        <family val="0"/>
      </rPr>
      <t>2</t>
    </r>
  </si>
  <si>
    <r>
      <t>T</t>
    </r>
    <r>
      <rPr>
        <vertAlign val="subscript"/>
        <sz val="10"/>
        <rFont val="Arial CE"/>
        <family val="0"/>
      </rPr>
      <t>3</t>
    </r>
  </si>
  <si>
    <r>
      <t>T</t>
    </r>
    <r>
      <rPr>
        <vertAlign val="subscript"/>
        <sz val="10"/>
        <rFont val="Arial"/>
        <family val="2"/>
      </rPr>
      <t>Z3</t>
    </r>
    <r>
      <rPr>
        <sz val="10"/>
        <rFont val="Arial"/>
        <family val="2"/>
      </rPr>
      <t xml:space="preserve"> [s]</t>
    </r>
  </si>
  <si>
    <r>
      <t>T</t>
    </r>
    <r>
      <rPr>
        <vertAlign val="subscript"/>
        <sz val="10"/>
        <rFont val="Arial"/>
        <family val="2"/>
      </rPr>
      <t>Z3</t>
    </r>
  </si>
  <si>
    <r>
      <t>P</t>
    </r>
    <r>
      <rPr>
        <vertAlign val="subscript"/>
        <sz val="10"/>
        <rFont val="Arial CE"/>
        <family val="0"/>
      </rPr>
      <t>3</t>
    </r>
  </si>
  <si>
    <t>min</t>
  </si>
  <si>
    <t>Jízdní zkouška</t>
  </si>
  <si>
    <t>č.</t>
  </si>
  <si>
    <t>Vladimír</t>
  </si>
  <si>
    <t>1:10</t>
  </si>
  <si>
    <t>Datum konání:</t>
  </si>
  <si>
    <t>Pořadatel:</t>
  </si>
  <si>
    <t>Pověření:</t>
  </si>
  <si>
    <t>Ředitel soutěže:</t>
  </si>
  <si>
    <t>Tech. zabezpečení:</t>
  </si>
  <si>
    <t>Rozhodčí:</t>
  </si>
  <si>
    <t>02/NS</t>
  </si>
  <si>
    <t>Rosenbergová Irena</t>
  </si>
  <si>
    <t>53/NS/T</t>
  </si>
  <si>
    <t>Sekretář:</t>
  </si>
  <si>
    <t>Počasí:</t>
  </si>
  <si>
    <t>Klub</t>
  </si>
  <si>
    <t>Solway Maid</t>
  </si>
  <si>
    <t>1:13</t>
  </si>
  <si>
    <t>Gata</t>
  </si>
  <si>
    <t>1:11</t>
  </si>
  <si>
    <t>1:14</t>
  </si>
  <si>
    <t>Dorian Gray</t>
  </si>
  <si>
    <t>1:15</t>
  </si>
  <si>
    <t>Colin Archer</t>
  </si>
  <si>
    <t>Bluenose</t>
  </si>
  <si>
    <t>1:27</t>
  </si>
  <si>
    <t>SVK 60-10</t>
  </si>
  <si>
    <t>Bratislava</t>
  </si>
  <si>
    <t>Bláha</t>
  </si>
  <si>
    <t>CZE 131-047</t>
  </si>
  <si>
    <t>Admiral Jablonec nad Nisou</t>
  </si>
  <si>
    <t>Critter</t>
  </si>
  <si>
    <t>Janoš</t>
  </si>
  <si>
    <t>Milan</t>
  </si>
  <si>
    <t>CZE 079-057</t>
  </si>
  <si>
    <t>Brandýs nad Labem</t>
  </si>
  <si>
    <t>Mikulka</t>
  </si>
  <si>
    <t>Peter</t>
  </si>
  <si>
    <t>Vltava České Budějovice</t>
  </si>
  <si>
    <t>Shamrock 5</t>
  </si>
  <si>
    <t>1:29</t>
  </si>
  <si>
    <t>Slížek</t>
  </si>
  <si>
    <t>Josef</t>
  </si>
  <si>
    <t>CZE 28-8</t>
  </si>
  <si>
    <t>Nautilus Proboštov</t>
  </si>
  <si>
    <t>CZE 535-11</t>
  </si>
  <si>
    <t>Písek</t>
  </si>
  <si>
    <t>NSS-B</t>
  </si>
  <si>
    <t>Kopecký</t>
  </si>
  <si>
    <t>Zdeněk</t>
  </si>
  <si>
    <t>CZE 101-001</t>
  </si>
  <si>
    <t>Bílá Třemešná</t>
  </si>
  <si>
    <t>Kreisel</t>
  </si>
  <si>
    <t>Jiří</t>
  </si>
  <si>
    <t>CZE 131-041</t>
  </si>
  <si>
    <t>Malhaus</t>
  </si>
  <si>
    <t>CZE 145-060</t>
  </si>
  <si>
    <t>Ledenice</t>
  </si>
  <si>
    <t>Benjamin W. Latham</t>
  </si>
  <si>
    <t>Medvěděv</t>
  </si>
  <si>
    <t>Michail</t>
  </si>
  <si>
    <t>CZE 131-022</t>
  </si>
  <si>
    <t>Neupauer</t>
  </si>
  <si>
    <t>Ján</t>
  </si>
  <si>
    <t>Smeralda</t>
  </si>
  <si>
    <t>1:12</t>
  </si>
  <si>
    <t>Podhorný</t>
  </si>
  <si>
    <t>SVK 156-8</t>
  </si>
  <si>
    <t>Stupava</t>
  </si>
  <si>
    <t>Sea Bird</t>
  </si>
  <si>
    <t>Štefan</t>
  </si>
  <si>
    <t>CZE 517-16</t>
  </si>
  <si>
    <t>SVK 60-25</t>
  </si>
  <si>
    <t>Výsledková listina Lo-56</t>
  </si>
  <si>
    <t>Douša Ladislav, 02/NS, Rosenbergová Irena, 53/NS/T</t>
  </si>
  <si>
    <t>Yacht club Třeboň, rybník Svět</t>
  </si>
  <si>
    <t>Ábel   C</t>
  </si>
  <si>
    <t>Admiral Jablonec n. N.</t>
  </si>
  <si>
    <r>
      <t xml:space="preserve">Sultana   </t>
    </r>
    <r>
      <rPr>
        <b/>
        <sz val="12"/>
        <rFont val="Arial CE"/>
        <family val="0"/>
      </rPr>
      <t>C</t>
    </r>
  </si>
  <si>
    <t>M</t>
  </si>
  <si>
    <t>Přep. čas</t>
  </si>
  <si>
    <t>Klub lodních modelářů Ledenice reg. č. 145</t>
  </si>
  <si>
    <t>ve spolupráci s Yacht clubem Třeboň</t>
  </si>
  <si>
    <t>Jiří Malhaus</t>
  </si>
  <si>
    <t>Členové klubu</t>
  </si>
  <si>
    <t>Douša Ladislav</t>
  </si>
  <si>
    <t>Na shledanou se těší Klub lodních modelářů Ledenice</t>
  </si>
  <si>
    <t>a Yacht club Třeboň</t>
  </si>
  <si>
    <t>Lo - 56</t>
  </si>
  <si>
    <t>Plachty v Třeboni - soutěž plachetnic NSS</t>
  </si>
  <si>
    <t>Pátek 19.6. - zataženo, dešťové přeháňky, vítr 3 - 6 m/s, teplota 12 - 18 °C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</si>
</sst>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#,##0.00000"/>
    <numFmt numFmtId="180" formatCode="0.000"/>
    <numFmt numFmtId="181" formatCode="#,##0.000"/>
    <numFmt numFmtId="182" formatCode="#,##0.0000"/>
    <numFmt numFmtId="183" formatCode="0.0000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000000"/>
    <numFmt numFmtId="201" formatCode="0.000000"/>
    <numFmt numFmtId="202" formatCode="0.00000"/>
    <numFmt numFmtId="203" formatCode="#,##0.00&quot;р.&quot;"/>
    <numFmt numFmtId="204" formatCode="h:mm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  <numFmt numFmtId="209" formatCode="[$€-2]\ #\ ##,000_);[Red]\([$€-2]\ #\ ##,000\)"/>
  </numFmts>
  <fonts count="5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0"/>
    </font>
    <font>
      <vertAlign val="subscript"/>
      <sz val="10"/>
      <name val="Arial CE"/>
      <family val="0"/>
    </font>
    <font>
      <vertAlign val="superscript"/>
      <sz val="10"/>
      <name val="Arial CE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3"/>
      <name val="Arial CE"/>
      <family val="2"/>
    </font>
    <font>
      <sz val="10"/>
      <name val="Tahoma"/>
      <family val="2"/>
    </font>
    <font>
      <b/>
      <sz val="14"/>
      <color indexed="8"/>
      <name val="Arial"/>
      <family val="1"/>
    </font>
    <font>
      <sz val="11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1" borderId="0" applyNumberFormat="0" applyBorder="0" applyAlignment="0" applyProtection="0"/>
    <xf numFmtId="0" fontId="38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13" fillId="15" borderId="0" applyNumberFormat="0" applyBorder="0" applyAlignment="0" applyProtection="0"/>
    <xf numFmtId="0" fontId="38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13" fillId="19" borderId="0" applyNumberFormat="0" applyBorder="0" applyAlignment="0" applyProtection="0"/>
    <xf numFmtId="0" fontId="38" fillId="20" borderId="0" applyNumberFormat="0" applyBorder="0" applyAlignment="0" applyProtection="0"/>
    <xf numFmtId="0" fontId="13" fillId="9" borderId="0" applyNumberFormat="0" applyBorder="0" applyAlignment="0" applyProtection="0"/>
    <xf numFmtId="0" fontId="38" fillId="21" borderId="0" applyNumberFormat="0" applyBorder="0" applyAlignment="0" applyProtection="0"/>
    <xf numFmtId="0" fontId="13" fillId="15" borderId="0" applyNumberFormat="0" applyBorder="0" applyAlignment="0" applyProtection="0"/>
    <xf numFmtId="0" fontId="38" fillId="22" borderId="0" applyNumberFormat="0" applyBorder="0" applyAlignment="0" applyProtection="0"/>
    <xf numFmtId="0" fontId="13" fillId="23" borderId="0" applyNumberFormat="0" applyBorder="0" applyAlignment="0" applyProtection="0"/>
    <xf numFmtId="0" fontId="39" fillId="24" borderId="0" applyNumberFormat="0" applyBorder="0" applyAlignment="0" applyProtection="0"/>
    <xf numFmtId="0" fontId="14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19" borderId="0" applyNumberFormat="0" applyBorder="0" applyAlignment="0" applyProtection="0"/>
    <xf numFmtId="0" fontId="39" fillId="27" borderId="0" applyNumberFormat="0" applyBorder="0" applyAlignment="0" applyProtection="0"/>
    <xf numFmtId="0" fontId="14" fillId="28" borderId="0" applyNumberFormat="0" applyBorder="0" applyAlignment="0" applyProtection="0"/>
    <xf numFmtId="0" fontId="39" fillId="29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32" borderId="0" applyNumberFormat="0" applyBorder="0" applyAlignment="0" applyProtection="0"/>
    <xf numFmtId="0" fontId="40" fillId="0" borderId="1" applyNumberFormat="0" applyFill="0" applyAlignment="0" applyProtection="0"/>
    <xf numFmtId="0" fontId="1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16" fillId="5" borderId="0" applyNumberFormat="0" applyBorder="0" applyAlignment="0" applyProtection="0"/>
    <xf numFmtId="0" fontId="43" fillId="34" borderId="3" applyNumberFormat="0" applyAlignment="0" applyProtection="0"/>
    <xf numFmtId="0" fontId="17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45" fillId="0" borderId="7" applyNumberFormat="0" applyFill="0" applyAlignment="0" applyProtection="0"/>
    <xf numFmtId="0" fontId="19" fillId="0" borderId="8" applyNumberFormat="0" applyFill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8" borderId="11" applyNumberFormat="0" applyFont="0" applyAlignment="0" applyProtection="0"/>
    <xf numFmtId="0" fontId="13" fillId="39" borderId="12" applyNumberForma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23" fillId="0" borderId="14" applyNumberFormat="0" applyFill="0" applyAlignment="0" applyProtection="0"/>
    <xf numFmtId="0" fontId="3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2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41" borderId="15" applyNumberFormat="0" applyAlignment="0" applyProtection="0"/>
    <xf numFmtId="0" fontId="26" fillId="13" borderId="16" applyNumberFormat="0" applyAlignment="0" applyProtection="0"/>
    <xf numFmtId="0" fontId="53" fillId="42" borderId="15" applyNumberFormat="0" applyAlignment="0" applyProtection="0"/>
    <xf numFmtId="0" fontId="27" fillId="43" borderId="16" applyNumberFormat="0" applyAlignment="0" applyProtection="0"/>
    <xf numFmtId="0" fontId="54" fillId="42" borderId="17" applyNumberFormat="0" applyAlignment="0" applyProtection="0"/>
    <xf numFmtId="0" fontId="28" fillId="43" borderId="18" applyNumberFormat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0" applyNumberFormat="0" applyBorder="0" applyAlignment="0" applyProtection="0"/>
    <xf numFmtId="0" fontId="14" fillId="49" borderId="0" applyNumberFormat="0" applyBorder="0" applyAlignment="0" applyProtection="0"/>
    <xf numFmtId="0" fontId="39" fillId="50" borderId="0" applyNumberFormat="0" applyBorder="0" applyAlignment="0" applyProtection="0"/>
    <xf numFmtId="0" fontId="14" fillId="28" borderId="0" applyNumberFormat="0" applyBorder="0" applyAlignment="0" applyProtection="0"/>
    <xf numFmtId="0" fontId="39" fillId="51" borderId="0" applyNumberFormat="0" applyBorder="0" applyAlignment="0" applyProtection="0"/>
    <xf numFmtId="0" fontId="14" fillId="30" borderId="0" applyNumberFormat="0" applyBorder="0" applyAlignment="0" applyProtection="0"/>
    <xf numFmtId="0" fontId="39" fillId="52" borderId="0" applyNumberFormat="0" applyBorder="0" applyAlignment="0" applyProtection="0"/>
    <xf numFmtId="0" fontId="14" fillId="5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82" applyFont="1">
      <alignment/>
      <protection/>
    </xf>
    <xf numFmtId="0" fontId="0" fillId="0" borderId="0" xfId="82">
      <alignment/>
      <protection/>
    </xf>
    <xf numFmtId="0" fontId="0" fillId="0" borderId="0" xfId="82" applyAlignment="1">
      <alignment horizontal="right"/>
      <protection/>
    </xf>
    <xf numFmtId="0" fontId="6" fillId="0" borderId="19" xfId="82" applyFont="1" applyBorder="1">
      <alignment/>
      <protection/>
    </xf>
    <xf numFmtId="0" fontId="6" fillId="0" borderId="20" xfId="82" applyFont="1" applyBorder="1">
      <alignment/>
      <protection/>
    </xf>
    <xf numFmtId="0" fontId="5" fillId="0" borderId="21" xfId="82" applyFont="1" applyBorder="1" applyAlignment="1">
      <alignment horizontal="center"/>
      <protection/>
    </xf>
    <xf numFmtId="0" fontId="6" fillId="0" borderId="22" xfId="82" applyFont="1" applyBorder="1">
      <alignment/>
      <protection/>
    </xf>
    <xf numFmtId="0" fontId="6" fillId="0" borderId="23" xfId="82" applyFont="1" applyBorder="1">
      <alignment/>
      <protection/>
    </xf>
    <xf numFmtId="0" fontId="5" fillId="0" borderId="24" xfId="82" applyFont="1" applyBorder="1" applyAlignment="1">
      <alignment horizontal="center"/>
      <protection/>
    </xf>
    <xf numFmtId="0" fontId="6" fillId="0" borderId="25" xfId="82" applyFont="1" applyBorder="1">
      <alignment/>
      <protection/>
    </xf>
    <xf numFmtId="0" fontId="6" fillId="0" borderId="26" xfId="82" applyFont="1" applyBorder="1">
      <alignment/>
      <protection/>
    </xf>
    <xf numFmtId="0" fontId="5" fillId="0" borderId="27" xfId="82" applyFont="1" applyBorder="1" applyAlignment="1">
      <alignment horizontal="center"/>
      <protection/>
    </xf>
    <xf numFmtId="0" fontId="0" fillId="0" borderId="0" xfId="82" applyAlignment="1">
      <alignment vertical="center"/>
      <protection/>
    </xf>
    <xf numFmtId="0" fontId="0" fillId="0" borderId="0" xfId="82" applyAlignment="1">
      <alignment horizontal="left" vertical="center"/>
      <protection/>
    </xf>
    <xf numFmtId="0" fontId="0" fillId="0" borderId="0" xfId="82" applyFont="1" applyAlignment="1">
      <alignment horizontal="right" vertical="center" wrapText="1"/>
      <protection/>
    </xf>
    <xf numFmtId="0" fontId="0" fillId="0" borderId="0" xfId="82" applyFont="1" applyAlignment="1">
      <alignment horizontal="right" vertical="center"/>
      <protection/>
    </xf>
    <xf numFmtId="49" fontId="0" fillId="0" borderId="28" xfId="82" applyNumberFormat="1" applyFont="1" applyBorder="1" applyAlignment="1">
      <alignment horizontal="center" vertical="center" wrapText="1"/>
      <protection/>
    </xf>
    <xf numFmtId="49" fontId="0" fillId="0" borderId="29" xfId="82" applyNumberFormat="1" applyFont="1" applyBorder="1" applyAlignment="1">
      <alignment horizontal="center" vertical="center" wrapText="1"/>
      <protection/>
    </xf>
    <xf numFmtId="0" fontId="0" fillId="0" borderId="30" xfId="82" applyFont="1" applyBorder="1" applyAlignment="1">
      <alignment horizontal="center" vertical="center"/>
      <protection/>
    </xf>
    <xf numFmtId="49" fontId="0" fillId="0" borderId="31" xfId="82" applyNumberFormat="1" applyFont="1" applyBorder="1" applyAlignment="1">
      <alignment horizontal="center" vertical="center" wrapText="1"/>
      <protection/>
    </xf>
    <xf numFmtId="0" fontId="0" fillId="0" borderId="32" xfId="82" applyFont="1" applyBorder="1" applyAlignment="1">
      <alignment horizontal="center" vertical="center"/>
      <protection/>
    </xf>
    <xf numFmtId="49" fontId="0" fillId="0" borderId="33" xfId="82" applyNumberFormat="1" applyFont="1" applyBorder="1" applyAlignment="1">
      <alignment horizontal="center" vertical="center" wrapText="1"/>
      <protection/>
    </xf>
    <xf numFmtId="49" fontId="0" fillId="0" borderId="0" xfId="82" applyNumberFormat="1" applyFont="1" applyBorder="1" applyAlignment="1">
      <alignment horizontal="center" vertical="center" wrapText="1"/>
      <protection/>
    </xf>
    <xf numFmtId="0" fontId="0" fillId="0" borderId="0" xfId="82" applyBorder="1">
      <alignment/>
      <protection/>
    </xf>
    <xf numFmtId="49" fontId="0" fillId="0" borderId="34" xfId="82" applyNumberFormat="1" applyFont="1" applyBorder="1" applyAlignment="1">
      <alignment horizontal="center" vertical="center" wrapText="1"/>
      <protection/>
    </xf>
    <xf numFmtId="1" fontId="0" fillId="0" borderId="0" xfId="82" applyNumberFormat="1" applyAlignment="1">
      <alignment horizontal="center"/>
      <protection/>
    </xf>
    <xf numFmtId="1" fontId="6" fillId="0" borderId="20" xfId="82" applyNumberFormat="1" applyFont="1" applyBorder="1" applyAlignment="1">
      <alignment horizontal="center"/>
      <protection/>
    </xf>
    <xf numFmtId="1" fontId="6" fillId="0" borderId="23" xfId="82" applyNumberFormat="1" applyFont="1" applyBorder="1" applyAlignment="1">
      <alignment horizontal="center"/>
      <protection/>
    </xf>
    <xf numFmtId="1" fontId="6" fillId="0" borderId="26" xfId="82" applyNumberFormat="1" applyFont="1" applyBorder="1" applyAlignment="1">
      <alignment horizontal="center"/>
      <protection/>
    </xf>
    <xf numFmtId="3" fontId="5" fillId="54" borderId="22" xfId="82" applyNumberFormat="1" applyFont="1" applyFill="1" applyBorder="1" applyAlignment="1">
      <alignment vertical="center"/>
      <protection/>
    </xf>
    <xf numFmtId="0" fontId="5" fillId="0" borderId="35" xfId="82" applyFont="1" applyBorder="1" applyAlignment="1">
      <alignment horizontal="center" vertical="center"/>
      <protection/>
    </xf>
    <xf numFmtId="49" fontId="0" fillId="0" borderId="36" xfId="82" applyNumberFormat="1" applyFont="1" applyBorder="1" applyAlignment="1">
      <alignment horizontal="center" vertical="center" wrapText="1"/>
      <protection/>
    </xf>
    <xf numFmtId="49" fontId="0" fillId="0" borderId="37" xfId="82" applyNumberFormat="1" applyFont="1" applyBorder="1" applyAlignment="1">
      <alignment horizontal="center" vertical="center" wrapText="1"/>
      <protection/>
    </xf>
    <xf numFmtId="49" fontId="0" fillId="0" borderId="38" xfId="82" applyNumberFormat="1" applyFont="1" applyBorder="1" applyAlignment="1">
      <alignment horizontal="center" vertical="center" wrapText="1"/>
      <protection/>
    </xf>
    <xf numFmtId="49" fontId="0" fillId="0" borderId="39" xfId="82" applyNumberFormat="1" applyFont="1" applyBorder="1" applyAlignment="1">
      <alignment horizontal="center" vertical="center" wrapText="1"/>
      <protection/>
    </xf>
    <xf numFmtId="49" fontId="0" fillId="0" borderId="40" xfId="82" applyNumberFormat="1" applyFont="1" applyBorder="1" applyAlignment="1">
      <alignment horizontal="center" vertical="center" wrapText="1"/>
      <protection/>
    </xf>
    <xf numFmtId="49" fontId="0" fillId="0" borderId="41" xfId="82" applyNumberFormat="1" applyFont="1" applyBorder="1" applyAlignment="1">
      <alignment horizontal="center" vertical="center" wrapText="1"/>
      <protection/>
    </xf>
    <xf numFmtId="0" fontId="0" fillId="0" borderId="0" xfId="82" applyFont="1" applyBorder="1" applyAlignment="1">
      <alignment horizontal="center" vertical="center"/>
      <protection/>
    </xf>
    <xf numFmtId="0" fontId="6" fillId="0" borderId="21" xfId="82" applyFont="1" applyBorder="1" applyAlignment="1">
      <alignment/>
      <protection/>
    </xf>
    <xf numFmtId="0" fontId="6" fillId="0" borderId="42" xfId="82" applyFont="1" applyBorder="1" applyAlignment="1">
      <alignment/>
      <protection/>
    </xf>
    <xf numFmtId="0" fontId="5" fillId="0" borderId="24" xfId="82" applyFont="1" applyBorder="1" applyAlignment="1">
      <alignment/>
      <protection/>
    </xf>
    <xf numFmtId="0" fontId="5" fillId="0" borderId="27" xfId="82" applyFont="1" applyBorder="1" applyAlignment="1">
      <alignment/>
      <protection/>
    </xf>
    <xf numFmtId="0" fontId="4" fillId="0" borderId="0" xfId="82" applyFont="1" applyBorder="1" applyAlignment="1">
      <alignment horizontal="center"/>
      <protection/>
    </xf>
    <xf numFmtId="49" fontId="0" fillId="0" borderId="43" xfId="82" applyNumberFormat="1" applyFont="1" applyBorder="1" applyAlignment="1">
      <alignment horizontal="center" vertical="center" wrapText="1"/>
      <protection/>
    </xf>
    <xf numFmtId="0" fontId="6" fillId="0" borderId="0" xfId="82" applyFont="1" applyBorder="1" applyAlignment="1">
      <alignment/>
      <protection/>
    </xf>
    <xf numFmtId="0" fontId="5" fillId="0" borderId="0" xfId="82" applyFont="1" applyBorder="1" applyAlignment="1">
      <alignment/>
      <protection/>
    </xf>
    <xf numFmtId="0" fontId="5" fillId="0" borderId="0" xfId="82" applyFont="1" applyBorder="1" applyAlignment="1">
      <alignment horizontal="center" vertical="center"/>
      <protection/>
    </xf>
    <xf numFmtId="0" fontId="8" fillId="0" borderId="0" xfId="82" applyFont="1" applyBorder="1" applyAlignment="1">
      <alignment horizontal="center" vertical="center"/>
      <protection/>
    </xf>
    <xf numFmtId="1" fontId="8" fillId="54" borderId="44" xfId="82" applyNumberFormat="1" applyFont="1" applyFill="1" applyBorder="1" applyAlignment="1">
      <alignment horizontal="center" vertical="center"/>
      <protection/>
    </xf>
    <xf numFmtId="49" fontId="0" fillId="0" borderId="45" xfId="82" applyNumberFormat="1" applyFont="1" applyBorder="1" applyAlignment="1">
      <alignment horizontal="center" vertical="center" wrapText="1"/>
      <protection/>
    </xf>
    <xf numFmtId="0" fontId="4" fillId="0" borderId="0" xfId="82" applyFont="1" applyFill="1" applyBorder="1" applyAlignment="1">
      <alignment/>
      <protection/>
    </xf>
    <xf numFmtId="49" fontId="0" fillId="0" borderId="46" xfId="82" applyNumberFormat="1" applyFont="1" applyBorder="1" applyAlignment="1">
      <alignment horizontal="center" vertical="center" wrapText="1"/>
      <protection/>
    </xf>
    <xf numFmtId="0" fontId="5" fillId="0" borderId="35" xfId="82" applyFont="1" applyBorder="1" applyAlignment="1">
      <alignment horizontal="center" vertical="center"/>
      <protection/>
    </xf>
    <xf numFmtId="1" fontId="5" fillId="0" borderId="44" xfId="82" applyNumberFormat="1" applyFont="1" applyBorder="1" applyAlignment="1">
      <alignment horizontal="center" vertical="center"/>
      <protection/>
    </xf>
    <xf numFmtId="0" fontId="5" fillId="0" borderId="47" xfId="82" applyFont="1" applyFill="1" applyBorder="1" applyAlignment="1">
      <alignment horizontal="center" vertical="center"/>
      <protection/>
    </xf>
    <xf numFmtId="49" fontId="5" fillId="0" borderId="48" xfId="82" applyNumberFormat="1" applyFont="1" applyFill="1" applyBorder="1" applyAlignment="1">
      <alignment vertical="center"/>
      <protection/>
    </xf>
    <xf numFmtId="1" fontId="4" fillId="0" borderId="0" xfId="82" applyNumberFormat="1" applyFont="1">
      <alignment/>
      <protection/>
    </xf>
    <xf numFmtId="49" fontId="5" fillId="54" borderId="24" xfId="82" applyNumberFormat="1" applyFont="1" applyFill="1" applyBorder="1" applyAlignment="1">
      <alignment horizontal="center" vertical="center"/>
      <protection/>
    </xf>
    <xf numFmtId="3" fontId="5" fillId="54" borderId="24" xfId="82" applyNumberFormat="1" applyFont="1" applyFill="1" applyBorder="1" applyAlignment="1">
      <alignment vertical="center"/>
      <protection/>
    </xf>
    <xf numFmtId="181" fontId="5" fillId="54" borderId="24" xfId="82" applyNumberFormat="1" applyFont="1" applyFill="1" applyBorder="1" applyAlignment="1">
      <alignment vertical="center"/>
      <protection/>
    </xf>
    <xf numFmtId="0" fontId="8" fillId="0" borderId="49" xfId="82" applyFont="1" applyFill="1" applyBorder="1" applyAlignment="1">
      <alignment vertical="center"/>
      <protection/>
    </xf>
    <xf numFmtId="0" fontId="5" fillId="0" borderId="47" xfId="82" applyFont="1" applyFill="1" applyBorder="1" applyAlignment="1">
      <alignment vertical="center"/>
      <protection/>
    </xf>
    <xf numFmtId="49" fontId="0" fillId="0" borderId="0" xfId="82" applyNumberFormat="1" applyFont="1" applyAlignment="1">
      <alignment horizontal="right" vertical="center"/>
      <protection/>
    </xf>
    <xf numFmtId="49" fontId="0" fillId="0" borderId="0" xfId="82" applyNumberFormat="1" applyAlignment="1">
      <alignment horizontal="right"/>
      <protection/>
    </xf>
    <xf numFmtId="49" fontId="0" fillId="0" borderId="0" xfId="82" applyNumberFormat="1">
      <alignment/>
      <protection/>
    </xf>
    <xf numFmtId="181" fontId="5" fillId="0" borderId="24" xfId="82" applyNumberFormat="1" applyFont="1" applyBorder="1" applyAlignment="1">
      <alignment vertical="center"/>
      <protection/>
    </xf>
    <xf numFmtId="3" fontId="5" fillId="54" borderId="23" xfId="82" applyNumberFormat="1" applyFont="1" applyFill="1" applyBorder="1" applyAlignment="1">
      <alignment vertical="center"/>
      <protection/>
    </xf>
    <xf numFmtId="2" fontId="8" fillId="0" borderId="50" xfId="82" applyNumberFormat="1" applyFont="1" applyFill="1" applyBorder="1" applyAlignment="1">
      <alignment horizontal="center" vertical="center"/>
      <protection/>
    </xf>
    <xf numFmtId="1" fontId="4" fillId="0" borderId="0" xfId="82" applyNumberFormat="1" applyFont="1" applyFill="1" applyBorder="1" applyAlignment="1">
      <alignment/>
      <protection/>
    </xf>
    <xf numFmtId="1" fontId="0" fillId="0" borderId="0" xfId="82" applyNumberFormat="1">
      <alignment/>
      <protection/>
    </xf>
    <xf numFmtId="1" fontId="6" fillId="0" borderId="0" xfId="82" applyNumberFormat="1" applyFont="1" applyBorder="1" applyAlignment="1">
      <alignment/>
      <protection/>
    </xf>
    <xf numFmtId="1" fontId="5" fillId="0" borderId="0" xfId="82" applyNumberFormat="1" applyFont="1" applyBorder="1" applyAlignment="1">
      <alignment/>
      <protection/>
    </xf>
    <xf numFmtId="4" fontId="8" fillId="54" borderId="22" xfId="82" applyNumberFormat="1" applyFont="1" applyFill="1" applyBorder="1" applyAlignment="1">
      <alignment horizontal="center" vertical="center"/>
      <protection/>
    </xf>
    <xf numFmtId="49" fontId="0" fillId="0" borderId="34" xfId="82" applyNumberFormat="1" applyFont="1" applyBorder="1" applyAlignment="1">
      <alignment horizontal="center" vertical="center" wrapText="1"/>
      <protection/>
    </xf>
    <xf numFmtId="49" fontId="0" fillId="0" borderId="31" xfId="82" applyNumberFormat="1" applyFont="1" applyBorder="1" applyAlignment="1">
      <alignment horizontal="center" vertical="center" wrapText="1"/>
      <protection/>
    </xf>
    <xf numFmtId="4" fontId="8" fillId="54" borderId="51" xfId="82" applyNumberFormat="1" applyFont="1" applyFill="1" applyBorder="1" applyAlignment="1">
      <alignment horizontal="center" vertical="center"/>
      <protection/>
    </xf>
    <xf numFmtId="3" fontId="5" fillId="0" borderId="23" xfId="82" applyNumberFormat="1" applyFont="1" applyFill="1" applyBorder="1" applyAlignment="1">
      <alignment vertical="center"/>
      <protection/>
    </xf>
    <xf numFmtId="181" fontId="5" fillId="54" borderId="48" xfId="82" applyNumberFormat="1" applyFont="1" applyFill="1" applyBorder="1" applyAlignment="1">
      <alignment vertical="center"/>
      <protection/>
    </xf>
    <xf numFmtId="1" fontId="8" fillId="54" borderId="52" xfId="82" applyNumberFormat="1" applyFont="1" applyFill="1" applyBorder="1" applyAlignment="1">
      <alignment horizontal="center" vertical="center"/>
      <protection/>
    </xf>
    <xf numFmtId="49" fontId="9" fillId="54" borderId="28" xfId="82" applyNumberFormat="1" applyFont="1" applyFill="1" applyBorder="1" applyAlignment="1">
      <alignment horizontal="center" vertical="center" wrapText="1"/>
      <protection/>
    </xf>
    <xf numFmtId="49" fontId="9" fillId="54" borderId="53" xfId="82" applyNumberFormat="1" applyFont="1" applyFill="1" applyBorder="1" applyAlignment="1">
      <alignment horizontal="center" vertical="center" wrapText="1"/>
      <protection/>
    </xf>
    <xf numFmtId="1" fontId="9" fillId="54" borderId="45" xfId="82" applyNumberFormat="1" applyFont="1" applyFill="1" applyBorder="1" applyAlignment="1">
      <alignment horizontal="center" vertical="center" wrapText="1"/>
      <protection/>
    </xf>
    <xf numFmtId="49" fontId="0" fillId="54" borderId="41" xfId="82" applyNumberFormat="1" applyFont="1" applyFill="1" applyBorder="1" applyAlignment="1">
      <alignment horizontal="center" vertical="center" wrapText="1"/>
      <protection/>
    </xf>
    <xf numFmtId="49" fontId="0" fillId="54" borderId="37" xfId="82" applyNumberFormat="1" applyFont="1" applyFill="1" applyBorder="1" applyAlignment="1">
      <alignment horizontal="center" vertical="center" wrapText="1"/>
      <protection/>
    </xf>
    <xf numFmtId="1" fontId="0" fillId="54" borderId="46" xfId="82" applyNumberFormat="1" applyFont="1" applyFill="1" applyBorder="1" applyAlignment="1">
      <alignment horizontal="center" vertical="center" wrapText="1"/>
      <protection/>
    </xf>
    <xf numFmtId="49" fontId="0" fillId="54" borderId="28" xfId="82" applyNumberFormat="1" applyFont="1" applyFill="1" applyBorder="1" applyAlignment="1">
      <alignment horizontal="center" vertical="center" wrapText="1"/>
      <protection/>
    </xf>
    <xf numFmtId="49" fontId="0" fillId="54" borderId="53" xfId="82" applyNumberFormat="1" applyFont="1" applyFill="1" applyBorder="1" applyAlignment="1">
      <alignment horizontal="center" vertical="center" wrapText="1"/>
      <protection/>
    </xf>
    <xf numFmtId="1" fontId="0" fillId="54" borderId="45" xfId="82" applyNumberFormat="1" applyFont="1" applyFill="1" applyBorder="1" applyAlignment="1">
      <alignment horizontal="center" vertical="center" wrapText="1"/>
      <protection/>
    </xf>
    <xf numFmtId="9" fontId="0" fillId="0" borderId="0" xfId="85" applyFont="1" applyAlignment="1">
      <alignment/>
    </xf>
    <xf numFmtId="9" fontId="0" fillId="0" borderId="0" xfId="85" applyFont="1" applyBorder="1" applyAlignment="1">
      <alignment horizontal="center" vertical="center"/>
    </xf>
    <xf numFmtId="9" fontId="1" fillId="0" borderId="0" xfId="85" applyFont="1" applyBorder="1" applyAlignment="1">
      <alignment horizontal="center" vertical="center" wrapText="1"/>
    </xf>
    <xf numFmtId="9" fontId="5" fillId="0" borderId="0" xfId="85" applyFont="1" applyBorder="1" applyAlignment="1">
      <alignment vertical="center"/>
    </xf>
    <xf numFmtId="49" fontId="1" fillId="0" borderId="39" xfId="82" applyNumberFormat="1" applyFont="1" applyBorder="1" applyAlignment="1">
      <alignment horizontal="center" vertical="center" wrapText="1"/>
      <protection/>
    </xf>
    <xf numFmtId="49" fontId="1" fillId="0" borderId="31" xfId="82" applyNumberFormat="1" applyFont="1" applyBorder="1" applyAlignment="1">
      <alignment horizontal="center" vertical="center" wrapText="1"/>
      <protection/>
    </xf>
    <xf numFmtId="49" fontId="1" fillId="0" borderId="38" xfId="82" applyNumberFormat="1" applyFont="1" applyBorder="1" applyAlignment="1">
      <alignment horizontal="center" vertical="center" wrapText="1"/>
      <protection/>
    </xf>
    <xf numFmtId="49" fontId="1" fillId="0" borderId="34" xfId="82" applyNumberFormat="1" applyFont="1" applyBorder="1" applyAlignment="1">
      <alignment horizontal="center" vertical="center" wrapText="1"/>
      <protection/>
    </xf>
    <xf numFmtId="49" fontId="1" fillId="0" borderId="40" xfId="82" applyNumberFormat="1" applyFont="1" applyBorder="1" applyAlignment="1">
      <alignment horizontal="center" vertical="center" wrapText="1"/>
      <protection/>
    </xf>
    <xf numFmtId="49" fontId="1" fillId="0" borderId="29" xfId="82" applyNumberFormat="1" applyFont="1" applyBorder="1" applyAlignment="1">
      <alignment horizontal="center" vertical="center" wrapText="1"/>
      <protection/>
    </xf>
    <xf numFmtId="49" fontId="30" fillId="0" borderId="0" xfId="81" applyNumberFormat="1" applyFont="1" applyBorder="1" applyAlignment="1">
      <alignment horizontal="center"/>
      <protection/>
    </xf>
    <xf numFmtId="0" fontId="38" fillId="0" borderId="0" xfId="76">
      <alignment/>
      <protection/>
    </xf>
    <xf numFmtId="0" fontId="7" fillId="0" borderId="0" xfId="81" applyFont="1">
      <alignment/>
      <protection/>
    </xf>
    <xf numFmtId="0" fontId="7" fillId="0" borderId="0" xfId="81" applyFont="1" applyAlignment="1">
      <alignment horizontal="left"/>
      <protection/>
    </xf>
    <xf numFmtId="0" fontId="32" fillId="0" borderId="0" xfId="80" applyFont="1" applyAlignment="1">
      <alignment horizontal="center"/>
      <protection/>
    </xf>
    <xf numFmtId="0" fontId="35" fillId="0" borderId="0" xfId="80" applyFont="1" applyAlignment="1">
      <alignment horizontal="right"/>
      <protection/>
    </xf>
    <xf numFmtId="0" fontId="35" fillId="0" borderId="0" xfId="81" applyFont="1">
      <alignment/>
      <protection/>
    </xf>
    <xf numFmtId="14" fontId="35" fillId="0" borderId="0" xfId="80" applyNumberFormat="1" applyFont="1" applyAlignment="1">
      <alignment horizontal="left"/>
      <protection/>
    </xf>
    <xf numFmtId="0" fontId="35" fillId="0" borderId="0" xfId="80" applyFont="1">
      <alignment/>
      <protection/>
    </xf>
    <xf numFmtId="0" fontId="35" fillId="0" borderId="0" xfId="80" applyFont="1" applyAlignment="1">
      <alignment horizontal="left"/>
      <protection/>
    </xf>
    <xf numFmtId="0" fontId="35" fillId="0" borderId="0" xfId="80" applyFont="1" applyFill="1">
      <alignment/>
      <protection/>
    </xf>
    <xf numFmtId="0" fontId="35" fillId="0" borderId="0" xfId="80" applyFont="1" applyFill="1" applyBorder="1" applyAlignment="1">
      <alignment horizontal="left"/>
      <protection/>
    </xf>
    <xf numFmtId="0" fontId="35" fillId="0" borderId="0" xfId="76" applyFont="1" applyBorder="1" applyAlignment="1">
      <alignment vertical="center"/>
      <protection/>
    </xf>
    <xf numFmtId="0" fontId="35" fillId="0" borderId="0" xfId="81" applyFont="1" applyAlignment="1">
      <alignment horizontal="right"/>
      <protection/>
    </xf>
    <xf numFmtId="0" fontId="36" fillId="0" borderId="0" xfId="80" applyFont="1" applyFill="1">
      <alignment/>
      <protection/>
    </xf>
    <xf numFmtId="0" fontId="36" fillId="0" borderId="0" xfId="80" applyFont="1" applyFill="1" applyAlignment="1">
      <alignment horizontal="left"/>
      <protection/>
    </xf>
    <xf numFmtId="0" fontId="1" fillId="0" borderId="0" xfId="76" applyFont="1" applyBorder="1" applyAlignment="1">
      <alignment vertical="center"/>
      <protection/>
    </xf>
    <xf numFmtId="49" fontId="33" fillId="0" borderId="0" xfId="77" applyNumberFormat="1" applyFont="1" applyBorder="1" applyAlignment="1">
      <alignment/>
      <protection/>
    </xf>
    <xf numFmtId="0" fontId="33" fillId="0" borderId="0" xfId="77" applyFont="1" applyBorder="1" applyAlignment="1">
      <alignment/>
      <protection/>
    </xf>
    <xf numFmtId="0" fontId="38" fillId="0" borderId="0" xfId="76" applyFont="1">
      <alignment/>
      <protection/>
    </xf>
    <xf numFmtId="49" fontId="1" fillId="0" borderId="0" xfId="81" applyNumberFormat="1" applyFont="1" applyBorder="1" applyAlignment="1">
      <alignment horizontal="center"/>
      <protection/>
    </xf>
    <xf numFmtId="0" fontId="34" fillId="0" borderId="0" xfId="77" applyFont="1" applyAlignment="1">
      <alignment horizontal="left" vertical="top"/>
      <protection/>
    </xf>
    <xf numFmtId="0" fontId="41" fillId="0" borderId="0" xfId="56" applyAlignment="1" applyProtection="1">
      <alignment/>
      <protection/>
    </xf>
    <xf numFmtId="3" fontId="5" fillId="0" borderId="49" xfId="82" applyNumberFormat="1" applyFont="1" applyFill="1" applyBorder="1" applyAlignment="1">
      <alignment vertical="center"/>
      <protection/>
    </xf>
    <xf numFmtId="0" fontId="0" fillId="0" borderId="0" xfId="77" applyAlignment="1">
      <alignment vertical="center"/>
      <protection/>
    </xf>
    <xf numFmtId="4" fontId="5" fillId="54" borderId="54" xfId="82" applyNumberFormat="1" applyFont="1" applyFill="1" applyBorder="1" applyAlignment="1">
      <alignment vertical="center"/>
      <protection/>
    </xf>
    <xf numFmtId="49" fontId="1" fillId="0" borderId="0" xfId="76" applyNumberFormat="1" applyFont="1" applyBorder="1" applyAlignment="1">
      <alignment horizontal="left" vertical="center"/>
      <protection/>
    </xf>
    <xf numFmtId="0" fontId="1" fillId="0" borderId="0" xfId="77" applyFont="1" applyAlignment="1">
      <alignment horizontal="left" vertical="center"/>
      <protection/>
    </xf>
    <xf numFmtId="0" fontId="4" fillId="6" borderId="55" xfId="82" applyFont="1" applyFill="1" applyBorder="1" applyAlignment="1">
      <alignment horizontal="center"/>
      <protection/>
    </xf>
    <xf numFmtId="0" fontId="4" fillId="6" borderId="56" xfId="82" applyFont="1" applyFill="1" applyBorder="1" applyAlignment="1">
      <alignment horizontal="center"/>
      <protection/>
    </xf>
    <xf numFmtId="0" fontId="4" fillId="6" borderId="57" xfId="82" applyFont="1" applyFill="1" applyBorder="1" applyAlignment="1">
      <alignment horizontal="center"/>
      <protection/>
    </xf>
    <xf numFmtId="49" fontId="0" fillId="0" borderId="58" xfId="82" applyNumberFormat="1" applyFont="1" applyBorder="1" applyAlignment="1">
      <alignment horizontal="center" vertical="center" wrapText="1"/>
      <protection/>
    </xf>
    <xf numFmtId="49" fontId="0" fillId="0" borderId="0" xfId="82" applyNumberFormat="1" applyFont="1" applyBorder="1" applyAlignment="1">
      <alignment horizontal="center" vertical="center" wrapText="1"/>
      <protection/>
    </xf>
    <xf numFmtId="49" fontId="0" fillId="0" borderId="34" xfId="82" applyNumberFormat="1" applyFont="1" applyBorder="1" applyAlignment="1">
      <alignment horizontal="center" vertical="center" wrapText="1"/>
      <protection/>
    </xf>
    <xf numFmtId="49" fontId="0" fillId="0" borderId="58" xfId="82" applyNumberFormat="1" applyFont="1" applyBorder="1" applyAlignment="1">
      <alignment horizontal="center" vertical="center" wrapText="1"/>
      <protection/>
    </xf>
    <xf numFmtId="49" fontId="0" fillId="0" borderId="0" xfId="82" applyNumberFormat="1" applyFont="1" applyBorder="1" applyAlignment="1">
      <alignment horizontal="center" vertical="center" wrapText="1"/>
      <protection/>
    </xf>
    <xf numFmtId="49" fontId="0" fillId="0" borderId="34" xfId="82" applyNumberFormat="1" applyFont="1" applyBorder="1" applyAlignment="1">
      <alignment horizontal="center" vertical="center" wrapText="1"/>
      <protection/>
    </xf>
    <xf numFmtId="0" fontId="5" fillId="0" borderId="54" xfId="82" applyFont="1" applyBorder="1" applyAlignment="1">
      <alignment/>
      <protection/>
    </xf>
    <xf numFmtId="0" fontId="5" fillId="0" borderId="59" xfId="82" applyFont="1" applyBorder="1" applyAlignment="1">
      <alignment/>
      <protection/>
    </xf>
    <xf numFmtId="0" fontId="6" fillId="0" borderId="21" xfId="82" applyFont="1" applyBorder="1" applyAlignment="1">
      <alignment/>
      <protection/>
    </xf>
    <xf numFmtId="0" fontId="5" fillId="0" borderId="24" xfId="82" applyFont="1" applyBorder="1" applyAlignment="1">
      <alignment/>
      <protection/>
    </xf>
    <xf numFmtId="0" fontId="5" fillId="0" borderId="27" xfId="82" applyFont="1" applyBorder="1" applyAlignment="1">
      <alignment/>
      <protection/>
    </xf>
    <xf numFmtId="0" fontId="5" fillId="0" borderId="21" xfId="82" applyFont="1" applyBorder="1" applyAlignment="1">
      <alignment horizontal="center"/>
      <protection/>
    </xf>
    <xf numFmtId="0" fontId="5" fillId="0" borderId="24" xfId="82" applyFont="1" applyBorder="1" applyAlignment="1">
      <alignment horizontal="center"/>
      <protection/>
    </xf>
    <xf numFmtId="0" fontId="0" fillId="0" borderId="30" xfId="82" applyFont="1" applyBorder="1" applyAlignment="1">
      <alignment horizontal="center" vertical="center"/>
      <protection/>
    </xf>
    <xf numFmtId="0" fontId="0" fillId="0" borderId="60" xfId="82" applyFont="1" applyBorder="1" applyAlignment="1">
      <alignment horizontal="center" vertical="center"/>
      <protection/>
    </xf>
    <xf numFmtId="0" fontId="5" fillId="0" borderId="27" xfId="82" applyFont="1" applyBorder="1" applyAlignment="1">
      <alignment horizontal="center"/>
      <protection/>
    </xf>
    <xf numFmtId="14" fontId="5" fillId="0" borderId="24" xfId="82" applyNumberFormat="1" applyFont="1" applyBorder="1" applyAlignment="1">
      <alignment/>
      <protection/>
    </xf>
    <xf numFmtId="49" fontId="30" fillId="0" borderId="0" xfId="81" applyNumberFormat="1" applyFont="1" applyBorder="1" applyAlignment="1">
      <alignment horizontal="left"/>
      <protection/>
    </xf>
    <xf numFmtId="49" fontId="1" fillId="0" borderId="0" xfId="76" applyNumberFormat="1" applyFont="1" applyBorder="1" applyAlignment="1">
      <alignment vertical="center"/>
      <protection/>
    </xf>
    <xf numFmtId="0" fontId="1" fillId="0" borderId="0" xfId="77" applyFont="1" applyAlignment="1">
      <alignment vertical="center"/>
      <protection/>
    </xf>
    <xf numFmtId="49" fontId="30" fillId="0" borderId="0" xfId="81" applyNumberFormat="1" applyFont="1" applyBorder="1" applyAlignment="1">
      <alignment/>
      <protection/>
    </xf>
    <xf numFmtId="0" fontId="38" fillId="0" borderId="0" xfId="76" applyAlignment="1">
      <alignment/>
      <protection/>
    </xf>
    <xf numFmtId="49" fontId="31" fillId="0" borderId="0" xfId="81" applyNumberFormat="1" applyFont="1" applyBorder="1" applyAlignment="1">
      <alignment vertical="center"/>
      <protection/>
    </xf>
  </cellXfs>
  <cellStyles count="10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2 2" xfId="76"/>
    <cellStyle name="normální 3" xfId="77"/>
    <cellStyle name="Normální 3 2" xfId="78"/>
    <cellStyle name="Normální 4" xfId="79"/>
    <cellStyle name="normální_Borohr_ 2003k_Lo-17 - Celkové výsledky 2012" xfId="80"/>
    <cellStyle name="normální_netolice2005" xfId="81"/>
    <cellStyle name="normální_St_listiny" xfId="82"/>
    <cellStyle name="Poznámka" xfId="83"/>
    <cellStyle name="Poznámka 2" xfId="84"/>
    <cellStyle name="Percent" xfId="85"/>
    <cellStyle name="Propojená buňka" xfId="86"/>
    <cellStyle name="Propojená buňka 2" xfId="87"/>
    <cellStyle name="Followed Hyperlink" xfId="88"/>
    <cellStyle name="Správně" xfId="89"/>
    <cellStyle name="Správně 2" xfId="90"/>
    <cellStyle name="Styl 1" xfId="91"/>
    <cellStyle name="Styl 2" xfId="92"/>
    <cellStyle name="Text upozornění" xfId="93"/>
    <cellStyle name="Text upozornění 2" xfId="94"/>
    <cellStyle name="Vstup" xfId="95"/>
    <cellStyle name="Vstup 2" xfId="96"/>
    <cellStyle name="Výpočet" xfId="97"/>
    <cellStyle name="Výpočet 2" xfId="98"/>
    <cellStyle name="Výstup" xfId="99"/>
    <cellStyle name="Výstup 2" xfId="100"/>
    <cellStyle name="Vysvětlující text" xfId="101"/>
    <cellStyle name="Vysvětlující text 2" xfId="102"/>
    <cellStyle name="Zvýraznění 1" xfId="103"/>
    <cellStyle name="Zvýraznění 1 2" xfId="104"/>
    <cellStyle name="Zvýraznění 2" xfId="105"/>
    <cellStyle name="Zvýraznění 2 2" xfId="106"/>
    <cellStyle name="Zvýraznění 3" xfId="107"/>
    <cellStyle name="Zvýraznění 3 2" xfId="108"/>
    <cellStyle name="Zvýraznění 4" xfId="109"/>
    <cellStyle name="Zvýraznění 4 2" xfId="110"/>
    <cellStyle name="Zvýraznění 5" xfId="111"/>
    <cellStyle name="Zvýraznění 5 2" xfId="112"/>
    <cellStyle name="Zvýraznění 6" xfId="113"/>
    <cellStyle name="Zvýraznění 6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S320\Volume_1\MyBook140114\Notebook_140114\Dokumenty\KLoMNS\MiCR_NS_2015\Jinolice\vysledky_Jinolice_NS_1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SS_Trebon_2015_57_vy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 F2-A J"/>
      <sheetName val="Výsled F2-A S"/>
      <sheetName val="Výsled F2-B +C S"/>
      <sheetName val="Výsled F4-A J"/>
      <sheetName val="Výsled F4-A S"/>
      <sheetName val="Výsled F4-B J"/>
      <sheetName val="Výsled F4-B S"/>
      <sheetName val="Výsled F4-C J"/>
      <sheetName val="Výsled F4-C S"/>
      <sheetName val="Výsled F-DS S"/>
      <sheetName val="NSS-A"/>
      <sheetName val="NSS-B"/>
      <sheetName val="NSS-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NSS-A"/>
      <sheetName val="NSS-B+C"/>
      <sheetName val="Regata NSS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1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7.375" style="99" customWidth="1"/>
    <col min="2" max="2" width="4.875" style="99" customWidth="1"/>
    <col min="3" max="3" width="9.125" style="99" customWidth="1"/>
    <col min="4" max="4" width="9.125" style="100" customWidth="1"/>
    <col min="5" max="5" width="12.125" style="100" customWidth="1"/>
    <col min="6" max="6" width="9.125" style="100" customWidth="1"/>
    <col min="7" max="7" width="11.75390625" style="100" customWidth="1"/>
    <col min="8" max="8" width="13.00390625" style="100" customWidth="1"/>
    <col min="9" max="10" width="8.875" style="100" customWidth="1"/>
    <col min="11" max="11" width="6.875" style="100" customWidth="1"/>
    <col min="12" max="13" width="8.875" style="100" hidden="1" customWidth="1"/>
    <col min="14" max="16384" width="9.125" style="99" customWidth="1"/>
  </cols>
  <sheetData>
    <row r="2" spans="3:13" ht="26.25">
      <c r="C2" s="150" t="s">
        <v>16</v>
      </c>
      <c r="D2" s="151"/>
      <c r="E2" s="151"/>
      <c r="F2" s="151"/>
      <c r="G2" s="147" t="s">
        <v>141</v>
      </c>
      <c r="H2" s="99"/>
      <c r="I2" s="150"/>
      <c r="J2" s="150"/>
      <c r="K2" s="150"/>
      <c r="L2" s="150"/>
      <c r="M2" s="150"/>
    </row>
    <row r="3" spans="2:9" ht="26.25">
      <c r="B3" s="152"/>
      <c r="C3" s="152" t="s">
        <v>142</v>
      </c>
      <c r="D3" s="123"/>
      <c r="E3" s="123"/>
      <c r="F3" s="123"/>
      <c r="G3" s="123"/>
      <c r="H3" s="123"/>
      <c r="I3" s="123"/>
    </row>
    <row r="4" spans="4:8" ht="26.25">
      <c r="D4" s="101"/>
      <c r="E4" s="102"/>
      <c r="F4" s="101"/>
      <c r="G4" s="101"/>
      <c r="H4" s="103"/>
    </row>
    <row r="5" spans="4:9" ht="26.25">
      <c r="D5" s="104" t="s">
        <v>57</v>
      </c>
      <c r="E5" s="105"/>
      <c r="F5" s="106">
        <v>42174</v>
      </c>
      <c r="G5" s="107"/>
      <c r="H5" s="107"/>
      <c r="I5" s="106"/>
    </row>
    <row r="6" spans="4:8" ht="26.25">
      <c r="D6" s="104" t="s">
        <v>14</v>
      </c>
      <c r="E6" s="105"/>
      <c r="F6" s="108" t="s">
        <v>128</v>
      </c>
      <c r="G6" s="107"/>
      <c r="H6" s="107"/>
    </row>
    <row r="7" spans="4:8" ht="26.25">
      <c r="D7" s="104" t="s">
        <v>18</v>
      </c>
      <c r="E7" s="105"/>
      <c r="F7" s="108" t="s">
        <v>20</v>
      </c>
      <c r="G7" s="107"/>
      <c r="H7" s="107"/>
    </row>
    <row r="8" spans="4:8" ht="26.25">
      <c r="D8" s="104" t="s">
        <v>58</v>
      </c>
      <c r="E8" s="105"/>
      <c r="F8" s="108" t="s">
        <v>20</v>
      </c>
      <c r="G8" s="107"/>
      <c r="H8" s="107"/>
    </row>
    <row r="9" spans="4:8" ht="26.25">
      <c r="D9" s="104" t="s">
        <v>59</v>
      </c>
      <c r="E9" s="105"/>
      <c r="F9" s="107" t="s">
        <v>134</v>
      </c>
      <c r="G9" s="107"/>
      <c r="H9" s="107"/>
    </row>
    <row r="10" spans="4:8" ht="26.25">
      <c r="D10" s="104"/>
      <c r="E10" s="108"/>
      <c r="F10" s="109" t="s">
        <v>135</v>
      </c>
      <c r="G10" s="107"/>
      <c r="H10" s="110"/>
    </row>
    <row r="11" spans="4:8" ht="26.25">
      <c r="D11" s="104" t="s">
        <v>60</v>
      </c>
      <c r="E11" s="108"/>
      <c r="F11" s="107" t="s">
        <v>136</v>
      </c>
      <c r="G11" s="107"/>
      <c r="H11" s="111"/>
    </row>
    <row r="12" spans="4:8" ht="26.25">
      <c r="D12" s="112" t="s">
        <v>61</v>
      </c>
      <c r="E12" s="108"/>
      <c r="F12" s="105" t="s">
        <v>137</v>
      </c>
      <c r="G12" s="113"/>
      <c r="H12" s="114"/>
    </row>
    <row r="13" spans="4:8" ht="26.25">
      <c r="D13" s="104" t="s">
        <v>15</v>
      </c>
      <c r="E13" s="108"/>
      <c r="F13" s="125" t="s">
        <v>138</v>
      </c>
      <c r="G13" s="126"/>
      <c r="H13" s="115" t="s">
        <v>63</v>
      </c>
    </row>
    <row r="14" spans="4:8" ht="26.25">
      <c r="D14" s="104" t="s">
        <v>62</v>
      </c>
      <c r="E14" s="108"/>
      <c r="F14" s="116" t="s">
        <v>64</v>
      </c>
      <c r="G14" s="116"/>
      <c r="H14" s="117" t="s">
        <v>65</v>
      </c>
    </row>
    <row r="15" spans="2:8" s="100" customFormat="1" ht="26.25">
      <c r="B15" s="99"/>
      <c r="C15" s="99"/>
      <c r="D15" s="119" t="s">
        <v>66</v>
      </c>
      <c r="F15" s="148" t="s">
        <v>138</v>
      </c>
      <c r="G15" s="149"/>
      <c r="H15" s="115" t="s">
        <v>63</v>
      </c>
    </row>
    <row r="17" spans="2:6" s="100" customFormat="1" ht="26.25">
      <c r="B17" s="99"/>
      <c r="C17" s="99"/>
      <c r="D17" s="119" t="s">
        <v>67</v>
      </c>
      <c r="E17" s="118"/>
      <c r="F17" s="118" t="s">
        <v>143</v>
      </c>
    </row>
    <row r="18" spans="2:5" s="100" customFormat="1" ht="26.25">
      <c r="B18" s="99"/>
      <c r="C18" s="99"/>
      <c r="D18" s="99"/>
      <c r="E18" s="118"/>
    </row>
    <row r="19" spans="2:3" s="100" customFormat="1" ht="26.25">
      <c r="B19" s="99"/>
      <c r="C19" s="120" t="s">
        <v>139</v>
      </c>
    </row>
    <row r="20" spans="2:3" s="100" customFormat="1" ht="26.25">
      <c r="B20" s="99"/>
      <c r="C20" s="120" t="s">
        <v>140</v>
      </c>
    </row>
    <row r="21" spans="2:3" s="100" customFormat="1" ht="26.25">
      <c r="B21" s="99"/>
      <c r="C21" s="121"/>
    </row>
  </sheetData>
  <sheetProtection/>
  <mergeCells count="1">
    <mergeCell ref="F13:G13"/>
  </mergeCells>
  <printOptions/>
  <pageMargins left="0" right="0" top="0.1968503937007874" bottom="0.1968503937007874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"/>
  <sheetViews>
    <sheetView zoomScale="64" zoomScaleNormal="64" zoomScalePageLayoutView="0" workbookViewId="0" topLeftCell="G1">
      <selection activeCell="M22" sqref="M22"/>
    </sheetView>
  </sheetViews>
  <sheetFormatPr defaultColWidth="9.00390625" defaultRowHeight="12.75"/>
  <cols>
    <col min="1" max="1" width="6.25390625" style="2" customWidth="1"/>
    <col min="2" max="2" width="9.25390625" style="2" hidden="1" customWidth="1"/>
    <col min="3" max="3" width="5.375" style="2" hidden="1" customWidth="1"/>
    <col min="4" max="4" width="11.00390625" style="2" customWidth="1"/>
    <col min="5" max="5" width="10.875" style="2" customWidth="1"/>
    <col min="6" max="6" width="17.625" style="2" customWidth="1"/>
    <col min="7" max="7" width="32.625" style="2" customWidth="1"/>
    <col min="8" max="8" width="15.375" style="65" customWidth="1"/>
    <col min="9" max="9" width="7.00390625" style="2" customWidth="1"/>
    <col min="10" max="10" width="7.25390625" style="2" customWidth="1"/>
    <col min="11" max="11" width="8.375" style="2" customWidth="1"/>
    <col min="12" max="12" width="9.125" style="2" customWidth="1"/>
    <col min="13" max="13" width="10.625" style="2" customWidth="1"/>
    <col min="14" max="14" width="9.875" style="2" customWidth="1"/>
    <col min="15" max="15" width="10.125" style="2" customWidth="1"/>
    <col min="16" max="16" width="2.75390625" style="89" customWidth="1"/>
    <col min="17" max="17" width="5.625" style="2" bestFit="1" customWidth="1"/>
    <col min="18" max="18" width="5.00390625" style="2" bestFit="1" customWidth="1"/>
    <col min="19" max="19" width="8.25390625" style="2" customWidth="1"/>
    <col min="20" max="20" width="8.125" style="2" customWidth="1"/>
    <col min="21" max="21" width="8.375" style="2" bestFit="1" customWidth="1"/>
    <col min="22" max="22" width="5.625" style="2" bestFit="1" customWidth="1"/>
    <col min="23" max="23" width="5.00390625" style="2" bestFit="1" customWidth="1"/>
    <col min="24" max="24" width="9.25390625" style="2" customWidth="1"/>
    <col min="25" max="25" width="8.625" style="2" customWidth="1"/>
    <col min="26" max="26" width="8.375" style="2" bestFit="1" customWidth="1"/>
    <col min="27" max="27" width="5.625" style="2" bestFit="1" customWidth="1"/>
    <col min="28" max="28" width="5.00390625" style="2" bestFit="1" customWidth="1"/>
    <col min="29" max="29" width="9.875" style="2" customWidth="1"/>
    <col min="30" max="30" width="8.625" style="2" customWidth="1"/>
    <col min="31" max="31" width="8.375" style="2" bestFit="1" customWidth="1"/>
    <col min="32" max="32" width="9.75390625" style="2" customWidth="1"/>
    <col min="33" max="33" width="9.625" style="2" customWidth="1"/>
    <col min="34" max="34" width="7.125" style="70" customWidth="1"/>
    <col min="35" max="35" width="1.75390625" style="2" customWidth="1"/>
    <col min="36" max="36" width="2.375" style="2" customWidth="1"/>
    <col min="37" max="16384" width="9.125" style="2" customWidth="1"/>
  </cols>
  <sheetData>
    <row r="2" spans="1:36" ht="33.75" customHeight="1" thickBot="1">
      <c r="A2" s="1" t="s">
        <v>126</v>
      </c>
      <c r="B2" s="1"/>
      <c r="C2" s="1"/>
      <c r="D2" s="1"/>
      <c r="H2" s="63"/>
      <c r="I2" s="16" t="s">
        <v>5</v>
      </c>
      <c r="J2" s="14">
        <v>456</v>
      </c>
      <c r="K2" s="13"/>
      <c r="L2" s="15" t="s">
        <v>25</v>
      </c>
      <c r="M2" s="14">
        <v>50</v>
      </c>
      <c r="O2" s="24"/>
      <c r="Q2" s="1"/>
      <c r="R2" s="1"/>
      <c r="S2" s="1" t="s">
        <v>10</v>
      </c>
      <c r="T2" s="1"/>
      <c r="U2" s="1"/>
      <c r="Y2" s="51"/>
      <c r="Z2" s="51"/>
      <c r="AA2" s="51"/>
      <c r="AB2" s="51"/>
      <c r="AC2" s="51"/>
      <c r="AD2" s="51"/>
      <c r="AE2" s="51"/>
      <c r="AF2" s="51"/>
      <c r="AG2" s="51"/>
      <c r="AH2" s="69"/>
      <c r="AI2" s="51"/>
      <c r="AJ2" s="51"/>
    </row>
    <row r="3" spans="1:36" ht="23.25" customHeight="1" thickBot="1">
      <c r="A3" s="1"/>
      <c r="B3" s="1"/>
      <c r="C3" s="57">
        <f>SUM(C7:C10)</f>
        <v>2</v>
      </c>
      <c r="D3" s="1"/>
      <c r="H3" s="64"/>
      <c r="I3" s="3"/>
      <c r="J3" s="14"/>
      <c r="K3" s="13"/>
      <c r="L3" s="15"/>
      <c r="M3" s="14"/>
      <c r="Q3" s="127" t="s">
        <v>53</v>
      </c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9"/>
      <c r="AI3" s="43"/>
      <c r="AJ3" s="43"/>
    </row>
    <row r="4" spans="1:36" ht="29.25" customHeight="1" thickBot="1">
      <c r="A4" s="21" t="s">
        <v>8</v>
      </c>
      <c r="B4" s="19" t="s">
        <v>8</v>
      </c>
      <c r="C4" s="21"/>
      <c r="D4" s="143" t="s">
        <v>28</v>
      </c>
      <c r="E4" s="143"/>
      <c r="F4" s="143"/>
      <c r="G4" s="19"/>
      <c r="H4" s="143"/>
      <c r="I4" s="143"/>
      <c r="J4" s="143"/>
      <c r="K4" s="143"/>
      <c r="L4" s="143"/>
      <c r="M4" s="143"/>
      <c r="N4" s="143"/>
      <c r="O4" s="144"/>
      <c r="P4" s="90"/>
      <c r="Q4" s="130" t="s">
        <v>38</v>
      </c>
      <c r="R4" s="131"/>
      <c r="S4" s="132"/>
      <c r="T4" s="74" t="s">
        <v>133</v>
      </c>
      <c r="U4" s="75" t="s">
        <v>39</v>
      </c>
      <c r="V4" s="130" t="s">
        <v>38</v>
      </c>
      <c r="W4" s="131"/>
      <c r="X4" s="132"/>
      <c r="Y4" s="74" t="s">
        <v>133</v>
      </c>
      <c r="Z4" s="75" t="s">
        <v>39</v>
      </c>
      <c r="AA4" s="130" t="s">
        <v>38</v>
      </c>
      <c r="AB4" s="131"/>
      <c r="AC4" s="132"/>
      <c r="AD4" s="74" t="s">
        <v>133</v>
      </c>
      <c r="AE4" s="75" t="s">
        <v>39</v>
      </c>
      <c r="AF4" s="86" t="s">
        <v>53</v>
      </c>
      <c r="AG4" s="87" t="s">
        <v>37</v>
      </c>
      <c r="AH4" s="88" t="s">
        <v>1</v>
      </c>
      <c r="AI4" s="38"/>
      <c r="AJ4" s="38"/>
    </row>
    <row r="5" spans="1:36" ht="39" customHeight="1">
      <c r="A5" s="21" t="s">
        <v>54</v>
      </c>
      <c r="B5" s="23" t="s">
        <v>17</v>
      </c>
      <c r="C5" s="22"/>
      <c r="D5" s="25" t="s">
        <v>29</v>
      </c>
      <c r="E5" s="17" t="s">
        <v>30</v>
      </c>
      <c r="F5" s="17" t="s">
        <v>31</v>
      </c>
      <c r="G5" s="23" t="s">
        <v>68</v>
      </c>
      <c r="H5" s="18" t="s">
        <v>30</v>
      </c>
      <c r="I5" s="18" t="s">
        <v>132</v>
      </c>
      <c r="J5" s="18" t="s">
        <v>32</v>
      </c>
      <c r="K5" s="18" t="s">
        <v>9</v>
      </c>
      <c r="L5" s="18" t="s">
        <v>19</v>
      </c>
      <c r="M5" s="18" t="s">
        <v>21</v>
      </c>
      <c r="N5" s="18" t="s">
        <v>22</v>
      </c>
      <c r="O5" s="94" t="s">
        <v>36</v>
      </c>
      <c r="P5" s="91"/>
      <c r="Q5" s="133" t="s">
        <v>40</v>
      </c>
      <c r="R5" s="134"/>
      <c r="S5" s="135"/>
      <c r="T5" s="96" t="s">
        <v>44</v>
      </c>
      <c r="U5" s="20" t="s">
        <v>41</v>
      </c>
      <c r="V5" s="133" t="s">
        <v>42</v>
      </c>
      <c r="W5" s="134"/>
      <c r="X5" s="135"/>
      <c r="Y5" s="96" t="s">
        <v>43</v>
      </c>
      <c r="Z5" s="20" t="s">
        <v>47</v>
      </c>
      <c r="AA5" s="134" t="s">
        <v>48</v>
      </c>
      <c r="AB5" s="134"/>
      <c r="AC5" s="134"/>
      <c r="AD5" s="98" t="s">
        <v>49</v>
      </c>
      <c r="AE5" s="50" t="s">
        <v>51</v>
      </c>
      <c r="AF5" s="80" t="s">
        <v>26</v>
      </c>
      <c r="AG5" s="81" t="s">
        <v>27</v>
      </c>
      <c r="AH5" s="82"/>
      <c r="AI5" s="23"/>
      <c r="AJ5" s="23"/>
    </row>
    <row r="6" spans="1:36" ht="18" customHeight="1" thickBot="1">
      <c r="A6" s="32" t="s">
        <v>12</v>
      </c>
      <c r="B6" s="44"/>
      <c r="C6" s="32" t="s">
        <v>13</v>
      </c>
      <c r="D6" s="36"/>
      <c r="E6" s="37"/>
      <c r="F6" s="37"/>
      <c r="G6" s="37"/>
      <c r="H6" s="34"/>
      <c r="I6" s="34"/>
      <c r="J6" s="34" t="s">
        <v>6</v>
      </c>
      <c r="K6" s="34" t="s">
        <v>33</v>
      </c>
      <c r="L6" s="34" t="s">
        <v>7</v>
      </c>
      <c r="M6" s="34" t="s">
        <v>0</v>
      </c>
      <c r="N6" s="34" t="s">
        <v>34</v>
      </c>
      <c r="O6" s="93" t="s">
        <v>35</v>
      </c>
      <c r="P6" s="91"/>
      <c r="Q6" s="33" t="s">
        <v>52</v>
      </c>
      <c r="R6" s="36" t="s">
        <v>24</v>
      </c>
      <c r="S6" s="36" t="s">
        <v>24</v>
      </c>
      <c r="T6" s="97" t="s">
        <v>45</v>
      </c>
      <c r="U6" s="35"/>
      <c r="V6" s="33" t="s">
        <v>52</v>
      </c>
      <c r="W6" s="36" t="s">
        <v>24</v>
      </c>
      <c r="X6" s="36" t="s">
        <v>24</v>
      </c>
      <c r="Y6" s="97" t="s">
        <v>46</v>
      </c>
      <c r="Z6" s="35"/>
      <c r="AA6" s="36" t="s">
        <v>52</v>
      </c>
      <c r="AB6" s="36" t="s">
        <v>24</v>
      </c>
      <c r="AC6" s="44" t="s">
        <v>24</v>
      </c>
      <c r="AD6" s="95" t="s">
        <v>50</v>
      </c>
      <c r="AE6" s="52"/>
      <c r="AF6" s="83"/>
      <c r="AG6" s="84"/>
      <c r="AH6" s="85"/>
      <c r="AI6" s="23"/>
      <c r="AJ6" s="23"/>
    </row>
    <row r="7" spans="1:36" ht="27" customHeight="1" thickTop="1">
      <c r="A7" s="49">
        <v>4</v>
      </c>
      <c r="B7" s="53"/>
      <c r="C7" s="54"/>
      <c r="D7" s="61" t="s">
        <v>94</v>
      </c>
      <c r="E7" s="62" t="s">
        <v>95</v>
      </c>
      <c r="F7" s="55" t="s">
        <v>96</v>
      </c>
      <c r="G7" s="62" t="s">
        <v>97</v>
      </c>
      <c r="H7" s="56" t="s">
        <v>69</v>
      </c>
      <c r="I7" s="58" t="s">
        <v>70</v>
      </c>
      <c r="J7" s="59">
        <v>932</v>
      </c>
      <c r="K7" s="60">
        <v>0.6880000000000001</v>
      </c>
      <c r="L7" s="60">
        <v>9.17</v>
      </c>
      <c r="M7" s="66">
        <f>J7*SQRT(K7)/$J$2/EXP(LN(L7)/3)</f>
        <v>0.809944965506844</v>
      </c>
      <c r="N7" s="78">
        <f>ROUND(IF(M7&gt;=1,M7/EXP(2*LOG10(M7)*LN(M7)),M7*EXP(2*LOG10(M7)*LN(M7))),2)</f>
        <v>0.84</v>
      </c>
      <c r="O7" s="124">
        <v>90.67</v>
      </c>
      <c r="P7" s="92"/>
      <c r="Q7" s="30">
        <v>27</v>
      </c>
      <c r="R7" s="67">
        <v>40</v>
      </c>
      <c r="S7" s="77">
        <f>Q7*60+R7</f>
        <v>1660</v>
      </c>
      <c r="T7" s="77">
        <f>S7*$N7</f>
        <v>1394.3999999999999</v>
      </c>
      <c r="U7" s="68">
        <f>ROUND(MIN($T$7:$T$10)/T7*$M$2,2)</f>
        <v>50</v>
      </c>
      <c r="V7" s="30">
        <v>35</v>
      </c>
      <c r="W7" s="67">
        <v>8</v>
      </c>
      <c r="X7" s="77">
        <f>V7*60+W7</f>
        <v>2108</v>
      </c>
      <c r="Y7" s="77">
        <f>X7*$N7</f>
        <v>1770.72</v>
      </c>
      <c r="Z7" s="68">
        <f>ROUND(MIN($Y$7:$Y$10)/Y7*$M$2,2)</f>
        <v>32.71</v>
      </c>
      <c r="AA7" s="67">
        <v>24</v>
      </c>
      <c r="AB7" s="67">
        <v>15</v>
      </c>
      <c r="AC7" s="77">
        <f>AA7*60+AB7</f>
        <v>1455</v>
      </c>
      <c r="AD7" s="122">
        <f>AC7*$N7</f>
        <v>1222.2</v>
      </c>
      <c r="AE7" s="68">
        <f>ROUND(MIN($AD$7:$AD$10)/AD7*$M$2,2)</f>
        <v>45.55</v>
      </c>
      <c r="AF7" s="76">
        <f>(U7+Z7+AE7)-MIN(U7,Z7,AE7)</f>
        <v>95.54999999999998</v>
      </c>
      <c r="AG7" s="73">
        <f>AF7+$O7</f>
        <v>186.21999999999997</v>
      </c>
      <c r="AH7" s="79">
        <f>RANK(AG7,$AG$7:$AG$10)</f>
        <v>1</v>
      </c>
      <c r="AI7" s="48"/>
      <c r="AJ7" s="47"/>
    </row>
    <row r="8" spans="1:36" ht="27" customHeight="1">
      <c r="A8" s="49">
        <v>2</v>
      </c>
      <c r="B8" s="53"/>
      <c r="C8" s="54">
        <v>1</v>
      </c>
      <c r="D8" s="61" t="s">
        <v>85</v>
      </c>
      <c r="E8" s="62" t="s">
        <v>86</v>
      </c>
      <c r="F8" s="55" t="s">
        <v>87</v>
      </c>
      <c r="G8" s="62" t="s">
        <v>88</v>
      </c>
      <c r="H8" s="56" t="s">
        <v>71</v>
      </c>
      <c r="I8" s="58" t="s">
        <v>72</v>
      </c>
      <c r="J8" s="59">
        <v>895</v>
      </c>
      <c r="K8" s="60">
        <v>0.487</v>
      </c>
      <c r="L8" s="60">
        <v>10.4</v>
      </c>
      <c r="M8" s="66">
        <f>J8*SQRT(K8)/$J$2/EXP(LN(L8)/3)</f>
        <v>0.6274968646441264</v>
      </c>
      <c r="N8" s="78">
        <f>ROUND(IF(M8&gt;=1,M8/EXP(2*LOG10(M8)*LN(M8)),M8*EXP(2*LOG10(M8)*LN(M8))),2)</f>
        <v>0.76</v>
      </c>
      <c r="O8" s="124">
        <v>81.33</v>
      </c>
      <c r="P8" s="92"/>
      <c r="Q8" s="30">
        <v>62</v>
      </c>
      <c r="R8" s="67">
        <v>20</v>
      </c>
      <c r="S8" s="77">
        <f>Q8*60+R8</f>
        <v>3740</v>
      </c>
      <c r="T8" s="77">
        <f>S8*$N8</f>
        <v>2842.4</v>
      </c>
      <c r="U8" s="68">
        <f>ROUND(MIN($T$7:$T$10)/T8*$M$2,2)</f>
        <v>24.53</v>
      </c>
      <c r="V8" s="30">
        <v>25</v>
      </c>
      <c r="W8" s="67">
        <v>24</v>
      </c>
      <c r="X8" s="77">
        <f>V8*60+W8</f>
        <v>1524</v>
      </c>
      <c r="Y8" s="77">
        <f>X8*$N8</f>
        <v>1158.24</v>
      </c>
      <c r="Z8" s="68">
        <f>ROUND(MIN($Y$7:$Y$10)/Y8*$M$2,2)</f>
        <v>50</v>
      </c>
      <c r="AA8" s="67">
        <v>24</v>
      </c>
      <c r="AB8" s="67">
        <v>25</v>
      </c>
      <c r="AC8" s="77">
        <f>AA8*60+AB8</f>
        <v>1465</v>
      </c>
      <c r="AD8" s="122">
        <f>AC8*$N8</f>
        <v>1113.4</v>
      </c>
      <c r="AE8" s="68">
        <f>ROUND(MIN($AD$7:$AD$10)/AD8*$M$2,2)</f>
        <v>50</v>
      </c>
      <c r="AF8" s="76">
        <f>(U8+Z8+AE8)-MIN(U8,Z8,AE8)</f>
        <v>100</v>
      </c>
      <c r="AG8" s="73">
        <f>AF8+$O8</f>
        <v>181.32999999999998</v>
      </c>
      <c r="AH8" s="79">
        <f>RANK(AG8,$AG$7:$AG$10)</f>
        <v>2</v>
      </c>
      <c r="AI8" s="48"/>
      <c r="AJ8" s="47"/>
    </row>
    <row r="9" spans="1:36" ht="27" customHeight="1">
      <c r="A9" s="49">
        <v>3</v>
      </c>
      <c r="B9" s="53"/>
      <c r="C9" s="54"/>
      <c r="D9" s="61" t="s">
        <v>89</v>
      </c>
      <c r="E9" s="62" t="s">
        <v>90</v>
      </c>
      <c r="F9" s="55" t="s">
        <v>124</v>
      </c>
      <c r="G9" s="62" t="s">
        <v>91</v>
      </c>
      <c r="H9" s="56" t="s">
        <v>92</v>
      </c>
      <c r="I9" s="58" t="s">
        <v>93</v>
      </c>
      <c r="J9" s="59">
        <v>950</v>
      </c>
      <c r="K9" s="60">
        <v>0.724</v>
      </c>
      <c r="L9" s="60">
        <v>7</v>
      </c>
      <c r="M9" s="66">
        <f>J9*SQRT(K9)/$J$2/EXP(LN(L9)/3)</f>
        <v>0.9266776721921117</v>
      </c>
      <c r="N9" s="78">
        <f>ROUND(IF(M9&gt;=1,M9/EXP(2*LOG10(M9)*LN(M9)),M9*EXP(2*LOG10(M9)*LN(M9))),2)</f>
        <v>0.93</v>
      </c>
      <c r="O9" s="124">
        <v>92</v>
      </c>
      <c r="P9" s="92"/>
      <c r="Q9" s="30">
        <v>62</v>
      </c>
      <c r="R9" s="67">
        <v>29</v>
      </c>
      <c r="S9" s="77">
        <f>Q9*60+R9</f>
        <v>3749</v>
      </c>
      <c r="T9" s="77">
        <f>S9*$N9</f>
        <v>3486.57</v>
      </c>
      <c r="U9" s="68">
        <f>ROUND(MIN($T$7:$T$10)/T9*$M$2,2)</f>
        <v>20</v>
      </c>
      <c r="V9" s="30">
        <v>27</v>
      </c>
      <c r="W9" s="67">
        <v>10</v>
      </c>
      <c r="X9" s="77">
        <f>V9*60+W9</f>
        <v>1630</v>
      </c>
      <c r="Y9" s="77">
        <f>X9*$N9</f>
        <v>1515.9</v>
      </c>
      <c r="Z9" s="68">
        <f>ROUND(MIN($Y$7:$Y$10)/Y9*$M$2,2)</f>
        <v>38.2</v>
      </c>
      <c r="AA9" s="67">
        <v>999</v>
      </c>
      <c r="AB9" s="67">
        <v>0</v>
      </c>
      <c r="AC9" s="77">
        <f>AA9*60+AB9</f>
        <v>59940</v>
      </c>
      <c r="AD9" s="122">
        <f>AC9*$N9</f>
        <v>55744.200000000004</v>
      </c>
      <c r="AE9" s="68">
        <f>ROUND(MIN($AD$7:$AD$10)/AD9*$M$2,2)</f>
        <v>1</v>
      </c>
      <c r="AF9" s="76">
        <f>(U9+Z9+AE9)-MIN(U9,Z9,AE9)</f>
        <v>58.2</v>
      </c>
      <c r="AG9" s="73">
        <f>AF9+$O9</f>
        <v>150.2</v>
      </c>
      <c r="AH9" s="79">
        <f>RANK(AG9,$AG$7:$AG$10)</f>
        <v>3</v>
      </c>
      <c r="AI9" s="47"/>
      <c r="AJ9" s="47"/>
    </row>
    <row r="10" spans="1:36" ht="27" customHeight="1">
      <c r="A10" s="49">
        <v>1</v>
      </c>
      <c r="B10" s="31"/>
      <c r="C10" s="54">
        <v>1</v>
      </c>
      <c r="D10" s="61" t="s">
        <v>81</v>
      </c>
      <c r="E10" s="62" t="s">
        <v>55</v>
      </c>
      <c r="F10" s="55" t="s">
        <v>82</v>
      </c>
      <c r="G10" s="62" t="s">
        <v>83</v>
      </c>
      <c r="H10" s="56" t="s">
        <v>84</v>
      </c>
      <c r="I10" s="58" t="s">
        <v>56</v>
      </c>
      <c r="J10" s="59">
        <v>1120</v>
      </c>
      <c r="K10" s="60">
        <v>0.515</v>
      </c>
      <c r="L10" s="60">
        <v>8.8</v>
      </c>
      <c r="M10" s="66">
        <f>J10*SQRT(K10)/$J$2/EXP(LN(L10)/3)</f>
        <v>0.8537470914647969</v>
      </c>
      <c r="N10" s="78">
        <f>ROUND(IF(M10&gt;=1,M10/EXP(2*LOG10(M10)*LN(M10)),M10*EXP(2*LOG10(M10)*LN(M10))),2)</f>
        <v>0.87</v>
      </c>
      <c r="O10" s="124">
        <v>75</v>
      </c>
      <c r="P10" s="92"/>
      <c r="Q10" s="30">
        <v>48</v>
      </c>
      <c r="R10" s="67">
        <v>36</v>
      </c>
      <c r="S10" s="77">
        <f>Q10*60+R10</f>
        <v>2916</v>
      </c>
      <c r="T10" s="77">
        <f>S10*$N10</f>
        <v>2536.92</v>
      </c>
      <c r="U10" s="68">
        <f>ROUND(MIN($T$7:$T$10)/T10*$M$2,2)</f>
        <v>27.48</v>
      </c>
      <c r="V10" s="30">
        <v>999</v>
      </c>
      <c r="W10" s="67">
        <v>0</v>
      </c>
      <c r="X10" s="77">
        <f>V10*60+W10</f>
        <v>59940</v>
      </c>
      <c r="Y10" s="77">
        <f>X10*$N10</f>
        <v>52147.8</v>
      </c>
      <c r="Z10" s="68">
        <f>ROUND(MIN($Y$7:$Y$10)/Y10*$M$2,2)</f>
        <v>1.11</v>
      </c>
      <c r="AA10" s="67">
        <v>62</v>
      </c>
      <c r="AB10" s="67">
        <v>30</v>
      </c>
      <c r="AC10" s="77">
        <f>AA10*60+AB10</f>
        <v>3750</v>
      </c>
      <c r="AD10" s="122">
        <f>AC10*$N10</f>
        <v>3262.5</v>
      </c>
      <c r="AE10" s="68">
        <f>ROUND(MIN($AD$7:$AD$10)/AD10*$M$2,2)</f>
        <v>17.06</v>
      </c>
      <c r="AF10" s="76">
        <f>(U10+Z10+AE10)-MIN(U10,Z10,AE10)</f>
        <v>44.54</v>
      </c>
      <c r="AG10" s="73">
        <f>AF10+$O10</f>
        <v>119.53999999999999</v>
      </c>
      <c r="AH10" s="79">
        <f>RANK(AG10,$AG$7:$AG$10)</f>
        <v>4</v>
      </c>
      <c r="AI10" s="47"/>
      <c r="AJ10" s="47"/>
    </row>
    <row r="11" ht="13.5" thickBot="1">
      <c r="C11" s="26"/>
    </row>
    <row r="12" spans="1:34" ht="18" customHeight="1">
      <c r="A12" s="4" t="s">
        <v>1</v>
      </c>
      <c r="B12" s="5"/>
      <c r="C12" s="27"/>
      <c r="D12" s="5"/>
      <c r="E12" s="141" t="s">
        <v>128</v>
      </c>
      <c r="F12" s="141"/>
      <c r="G12" s="141"/>
      <c r="H12" s="6"/>
      <c r="I12" s="6"/>
      <c r="J12" s="6"/>
      <c r="K12" s="6"/>
      <c r="L12" s="6"/>
      <c r="M12" s="6"/>
      <c r="N12" s="6"/>
      <c r="O12" s="6"/>
      <c r="P12" s="138" t="s">
        <v>2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39"/>
      <c r="AB12" s="39"/>
      <c r="AC12" s="39"/>
      <c r="AD12" s="39"/>
      <c r="AE12" s="40"/>
      <c r="AF12" s="45"/>
      <c r="AG12" s="71"/>
      <c r="AH12" s="45"/>
    </row>
    <row r="13" spans="1:34" ht="18" customHeight="1">
      <c r="A13" s="7" t="s">
        <v>3</v>
      </c>
      <c r="B13" s="8"/>
      <c r="C13" s="28"/>
      <c r="D13" s="8"/>
      <c r="E13" s="142" t="s">
        <v>127</v>
      </c>
      <c r="F13" s="142"/>
      <c r="G13" s="142"/>
      <c r="H13" s="9"/>
      <c r="I13" s="9"/>
      <c r="J13" s="9"/>
      <c r="K13" s="9"/>
      <c r="L13" s="9"/>
      <c r="M13" s="9"/>
      <c r="N13" s="9"/>
      <c r="O13" s="9"/>
      <c r="P13" s="146">
        <v>42174</v>
      </c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41"/>
      <c r="AB13" s="41"/>
      <c r="AC13" s="41"/>
      <c r="AD13" s="41"/>
      <c r="AE13" s="136"/>
      <c r="AF13" s="46"/>
      <c r="AG13" s="72"/>
      <c r="AH13" s="46"/>
    </row>
    <row r="14" spans="1:34" ht="18" customHeight="1" thickBot="1">
      <c r="A14" s="10" t="s">
        <v>4</v>
      </c>
      <c r="B14" s="11"/>
      <c r="C14" s="29"/>
      <c r="D14" s="11"/>
      <c r="E14" s="145"/>
      <c r="F14" s="145"/>
      <c r="G14" s="145"/>
      <c r="H14" s="12"/>
      <c r="I14" s="12"/>
      <c r="J14" s="12"/>
      <c r="K14" s="12"/>
      <c r="L14" s="12"/>
      <c r="M14" s="12"/>
      <c r="N14" s="12"/>
      <c r="O14" s="12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42"/>
      <c r="AB14" s="42"/>
      <c r="AC14" s="42"/>
      <c r="AD14" s="42"/>
      <c r="AE14" s="137"/>
      <c r="AF14" s="46"/>
      <c r="AG14" s="72"/>
      <c r="AH14" s="46"/>
    </row>
    <row r="15" ht="12.75">
      <c r="C15" s="26"/>
    </row>
    <row r="16" ht="12.75">
      <c r="C16" s="26"/>
    </row>
    <row r="17" ht="12.75">
      <c r="C17" s="26"/>
    </row>
    <row r="18" ht="12.75">
      <c r="C18" s="26"/>
    </row>
    <row r="19" ht="12.75">
      <c r="C19" s="26"/>
    </row>
  </sheetData>
  <sheetProtection/>
  <autoFilter ref="A6:L10"/>
  <mergeCells count="15">
    <mergeCell ref="E13:G13"/>
    <mergeCell ref="P13:Z14"/>
    <mergeCell ref="AE13:AE14"/>
    <mergeCell ref="E14:G14"/>
    <mergeCell ref="V5:X5"/>
    <mergeCell ref="AA5:AC5"/>
    <mergeCell ref="E12:G12"/>
    <mergeCell ref="P12:Z12"/>
    <mergeCell ref="Q5:S5"/>
    <mergeCell ref="Q3:AH3"/>
    <mergeCell ref="D4:F4"/>
    <mergeCell ref="H4:O4"/>
    <mergeCell ref="Q4:S4"/>
    <mergeCell ref="V4:X4"/>
    <mergeCell ref="AA4:AC4"/>
  </mergeCells>
  <printOptions/>
  <pageMargins left="0.7874015748031497" right="0.7874015748031497" top="0.3937007874015748" bottom="0.7874015748031497" header="0.5118110236220472" footer="0.5118110236220472"/>
  <pageSetup fitToHeight="3" fitToWidth="1" horizontalDpi="600" verticalDpi="600" orientation="landscape" paperSize="9" scale="44" r:id="rId1"/>
  <headerFooter alignWithMargins="0">
    <oddFooter>&amp;L&amp;F/ &amp;A&amp;CStrana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3"/>
  <sheetViews>
    <sheetView tabSelected="1" zoomScale="64" zoomScaleNormal="64" zoomScalePageLayoutView="0" workbookViewId="0" topLeftCell="A1">
      <selection activeCell="G25" sqref="G25"/>
    </sheetView>
  </sheetViews>
  <sheetFormatPr defaultColWidth="9.00390625" defaultRowHeight="12.75"/>
  <cols>
    <col min="1" max="1" width="6.25390625" style="2" customWidth="1"/>
    <col min="2" max="2" width="9.25390625" style="2" hidden="1" customWidth="1"/>
    <col min="3" max="3" width="5.375" style="2" hidden="1" customWidth="1"/>
    <col min="4" max="4" width="13.00390625" style="2" customWidth="1"/>
    <col min="5" max="5" width="9.625" style="2" customWidth="1"/>
    <col min="6" max="6" width="15.75390625" style="2" customWidth="1"/>
    <col min="7" max="7" width="25.375" style="2" customWidth="1"/>
    <col min="8" max="8" width="23.625" style="65" customWidth="1"/>
    <col min="9" max="9" width="7.875" style="2" customWidth="1"/>
    <col min="10" max="10" width="8.00390625" style="2" customWidth="1"/>
    <col min="11" max="12" width="8.375" style="2" customWidth="1"/>
    <col min="13" max="13" width="7.875" style="2" customWidth="1"/>
    <col min="14" max="14" width="8.25390625" style="2" customWidth="1"/>
    <col min="15" max="15" width="10.125" style="2" customWidth="1"/>
    <col min="16" max="16" width="5.625" style="2" bestFit="1" customWidth="1"/>
    <col min="17" max="17" width="5.00390625" style="2" bestFit="1" customWidth="1"/>
    <col min="18" max="18" width="9.375" style="2" customWidth="1"/>
    <col min="19" max="19" width="8.625" style="2" customWidth="1"/>
    <col min="20" max="20" width="8.375" style="2" bestFit="1" customWidth="1"/>
    <col min="21" max="21" width="7.625" style="2" bestFit="1" customWidth="1"/>
    <col min="22" max="22" width="5.00390625" style="2" bestFit="1" customWidth="1"/>
    <col min="23" max="23" width="9.25390625" style="2" customWidth="1"/>
    <col min="24" max="24" width="9.75390625" style="2" customWidth="1"/>
    <col min="25" max="25" width="8.375" style="2" bestFit="1" customWidth="1"/>
    <col min="26" max="26" width="5.625" style="2" bestFit="1" customWidth="1"/>
    <col min="27" max="27" width="5.00390625" style="2" bestFit="1" customWidth="1"/>
    <col min="28" max="28" width="9.875" style="2" customWidth="1"/>
    <col min="29" max="29" width="9.25390625" style="2" customWidth="1"/>
    <col min="30" max="30" width="8.375" style="2" bestFit="1" customWidth="1"/>
    <col min="31" max="31" width="10.375" style="2" customWidth="1"/>
    <col min="32" max="32" width="8.875" style="2" customWidth="1"/>
    <col min="33" max="33" width="7.625" style="70" customWidth="1"/>
    <col min="34" max="34" width="1.75390625" style="2" customWidth="1"/>
    <col min="35" max="35" width="2.375" style="2" customWidth="1"/>
    <col min="36" max="16384" width="9.125" style="2" customWidth="1"/>
  </cols>
  <sheetData>
    <row r="2" spans="1:35" ht="33.75" customHeight="1" thickBot="1">
      <c r="A2" s="1" t="s">
        <v>126</v>
      </c>
      <c r="B2" s="1"/>
      <c r="C2" s="1"/>
      <c r="D2" s="1"/>
      <c r="H2" s="63"/>
      <c r="I2" s="16" t="s">
        <v>5</v>
      </c>
      <c r="J2" s="14">
        <v>456</v>
      </c>
      <c r="K2" s="13"/>
      <c r="L2" s="15" t="s">
        <v>25</v>
      </c>
      <c r="M2" s="14">
        <v>50</v>
      </c>
      <c r="O2" s="24"/>
      <c r="P2" s="1"/>
      <c r="Q2" s="1"/>
      <c r="R2" s="1" t="s">
        <v>100</v>
      </c>
      <c r="S2" s="1"/>
      <c r="T2" s="1"/>
      <c r="X2" s="51"/>
      <c r="Y2" s="51"/>
      <c r="Z2" s="51"/>
      <c r="AA2" s="51"/>
      <c r="AB2" s="51"/>
      <c r="AC2" s="51"/>
      <c r="AD2" s="51"/>
      <c r="AE2" s="51"/>
      <c r="AF2" s="51"/>
      <c r="AG2" s="69"/>
      <c r="AH2" s="51"/>
      <c r="AI2" s="51"/>
    </row>
    <row r="3" spans="1:35" ht="23.25" customHeight="1" thickBot="1">
      <c r="A3" s="1"/>
      <c r="B3" s="1"/>
      <c r="C3" s="57">
        <f>SUM(C7:C14)</f>
        <v>0</v>
      </c>
      <c r="D3" s="1"/>
      <c r="H3" s="64"/>
      <c r="I3" s="3"/>
      <c r="J3" s="14"/>
      <c r="K3" s="13"/>
      <c r="L3" s="15"/>
      <c r="M3" s="14"/>
      <c r="P3" s="127" t="s">
        <v>53</v>
      </c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9"/>
      <c r="AH3" s="43"/>
      <c r="AI3" s="43"/>
    </row>
    <row r="4" spans="1:35" ht="29.25" customHeight="1" thickBot="1">
      <c r="A4" s="21" t="s">
        <v>8</v>
      </c>
      <c r="B4" s="19" t="s">
        <v>8</v>
      </c>
      <c r="C4" s="21"/>
      <c r="D4" s="143" t="s">
        <v>28</v>
      </c>
      <c r="E4" s="143"/>
      <c r="F4" s="143"/>
      <c r="G4" s="19"/>
      <c r="H4" s="143"/>
      <c r="I4" s="143"/>
      <c r="J4" s="143"/>
      <c r="K4" s="143"/>
      <c r="L4" s="143"/>
      <c r="M4" s="143"/>
      <c r="N4" s="143"/>
      <c r="O4" s="144"/>
      <c r="P4" s="130" t="s">
        <v>38</v>
      </c>
      <c r="Q4" s="131"/>
      <c r="R4" s="132"/>
      <c r="S4" s="74" t="s">
        <v>133</v>
      </c>
      <c r="T4" s="75" t="s">
        <v>39</v>
      </c>
      <c r="U4" s="130" t="s">
        <v>38</v>
      </c>
      <c r="V4" s="131"/>
      <c r="W4" s="132"/>
      <c r="X4" s="74" t="s">
        <v>133</v>
      </c>
      <c r="Y4" s="75" t="s">
        <v>39</v>
      </c>
      <c r="Z4" s="130" t="s">
        <v>38</v>
      </c>
      <c r="AA4" s="131"/>
      <c r="AB4" s="132"/>
      <c r="AC4" s="74" t="s">
        <v>133</v>
      </c>
      <c r="AD4" s="75" t="s">
        <v>39</v>
      </c>
      <c r="AE4" s="86" t="s">
        <v>53</v>
      </c>
      <c r="AF4" s="87" t="s">
        <v>37</v>
      </c>
      <c r="AG4" s="88" t="s">
        <v>1</v>
      </c>
      <c r="AH4" s="38"/>
      <c r="AI4" s="38"/>
    </row>
    <row r="5" spans="1:35" ht="43.5" customHeight="1">
      <c r="A5" s="21" t="s">
        <v>54</v>
      </c>
      <c r="B5" s="23" t="s">
        <v>17</v>
      </c>
      <c r="C5" s="22"/>
      <c r="D5" s="25" t="s">
        <v>29</v>
      </c>
      <c r="E5" s="17" t="s">
        <v>30</v>
      </c>
      <c r="F5" s="17" t="s">
        <v>31</v>
      </c>
      <c r="G5" s="23" t="s">
        <v>68</v>
      </c>
      <c r="H5" s="18" t="s">
        <v>30</v>
      </c>
      <c r="I5" s="18" t="s">
        <v>132</v>
      </c>
      <c r="J5" s="18" t="s">
        <v>32</v>
      </c>
      <c r="K5" s="18" t="s">
        <v>9</v>
      </c>
      <c r="L5" s="18" t="s">
        <v>19</v>
      </c>
      <c r="M5" s="18" t="s">
        <v>21</v>
      </c>
      <c r="N5" s="18" t="s">
        <v>22</v>
      </c>
      <c r="O5" s="94" t="s">
        <v>36</v>
      </c>
      <c r="P5" s="133" t="s">
        <v>40</v>
      </c>
      <c r="Q5" s="134"/>
      <c r="R5" s="135"/>
      <c r="S5" s="96" t="s">
        <v>44</v>
      </c>
      <c r="T5" s="20" t="s">
        <v>41</v>
      </c>
      <c r="U5" s="133" t="s">
        <v>42</v>
      </c>
      <c r="V5" s="134"/>
      <c r="W5" s="135"/>
      <c r="X5" s="96" t="s">
        <v>43</v>
      </c>
      <c r="Y5" s="20" t="s">
        <v>47</v>
      </c>
      <c r="Z5" s="134" t="s">
        <v>48</v>
      </c>
      <c r="AA5" s="134"/>
      <c r="AB5" s="134"/>
      <c r="AC5" s="98" t="s">
        <v>49</v>
      </c>
      <c r="AD5" s="50" t="s">
        <v>51</v>
      </c>
      <c r="AE5" s="80" t="s">
        <v>26</v>
      </c>
      <c r="AF5" s="81" t="s">
        <v>27</v>
      </c>
      <c r="AG5" s="82"/>
      <c r="AH5" s="23"/>
      <c r="AI5" s="23"/>
    </row>
    <row r="6" spans="1:35" ht="18" customHeight="1" thickBot="1">
      <c r="A6" s="32" t="s">
        <v>12</v>
      </c>
      <c r="B6" s="44"/>
      <c r="C6" s="32" t="s">
        <v>13</v>
      </c>
      <c r="D6" s="36"/>
      <c r="E6" s="37"/>
      <c r="F6" s="37"/>
      <c r="G6" s="37"/>
      <c r="H6" s="34"/>
      <c r="I6" s="34"/>
      <c r="J6" s="34" t="s">
        <v>6</v>
      </c>
      <c r="K6" s="34" t="s">
        <v>33</v>
      </c>
      <c r="L6" s="34" t="s">
        <v>7</v>
      </c>
      <c r="M6" s="34" t="s">
        <v>0</v>
      </c>
      <c r="N6" s="34" t="s">
        <v>34</v>
      </c>
      <c r="O6" s="93" t="s">
        <v>35</v>
      </c>
      <c r="P6" s="33" t="s">
        <v>52</v>
      </c>
      <c r="Q6" s="36" t="s">
        <v>24</v>
      </c>
      <c r="R6" s="36" t="s">
        <v>24</v>
      </c>
      <c r="S6" s="97" t="s">
        <v>45</v>
      </c>
      <c r="T6" s="35"/>
      <c r="U6" s="33" t="s">
        <v>52</v>
      </c>
      <c r="V6" s="36" t="s">
        <v>24</v>
      </c>
      <c r="W6" s="36" t="s">
        <v>24</v>
      </c>
      <c r="X6" s="97" t="s">
        <v>46</v>
      </c>
      <c r="Y6" s="35"/>
      <c r="Z6" s="36" t="s">
        <v>52</v>
      </c>
      <c r="AA6" s="36" t="s">
        <v>24</v>
      </c>
      <c r="AB6" s="44" t="s">
        <v>24</v>
      </c>
      <c r="AC6" s="95" t="s">
        <v>50</v>
      </c>
      <c r="AD6" s="52"/>
      <c r="AE6" s="83"/>
      <c r="AF6" s="84"/>
      <c r="AG6" s="85"/>
      <c r="AH6" s="23"/>
      <c r="AI6" s="23"/>
    </row>
    <row r="7" spans="1:35" ht="27" customHeight="1" thickTop="1">
      <c r="A7" s="49">
        <v>3</v>
      </c>
      <c r="B7" s="31"/>
      <c r="C7" s="54"/>
      <c r="D7" s="61" t="s">
        <v>105</v>
      </c>
      <c r="E7" s="62" t="s">
        <v>106</v>
      </c>
      <c r="F7" s="55" t="s">
        <v>107</v>
      </c>
      <c r="G7" s="62" t="s">
        <v>130</v>
      </c>
      <c r="H7" s="56" t="s">
        <v>76</v>
      </c>
      <c r="I7" s="58" t="s">
        <v>75</v>
      </c>
      <c r="J7" s="59">
        <v>830</v>
      </c>
      <c r="K7" s="60">
        <v>0.54</v>
      </c>
      <c r="L7" s="60">
        <v>11.2</v>
      </c>
      <c r="M7" s="66">
        <f aca="true" t="shared" si="0" ref="M7:M14">J7*SQRT(K7)/$J$2/EXP(LN(L7)/3)</f>
        <v>0.597820479741129</v>
      </c>
      <c r="N7" s="78">
        <f aca="true" t="shared" si="1" ref="N7:N14">ROUND(IF(M7&gt;=1,M7/EXP(2*LOG10(M7)*LN(M7)),M7*EXP(2*LOG10(M7)*LN(M7))),2)</f>
        <v>0.75</v>
      </c>
      <c r="O7" s="124">
        <v>81</v>
      </c>
      <c r="P7" s="30">
        <v>999</v>
      </c>
      <c r="Q7" s="67">
        <v>0</v>
      </c>
      <c r="R7" s="77">
        <f aca="true" t="shared" si="2" ref="R7:R14">P7*60+Q7</f>
        <v>59940</v>
      </c>
      <c r="S7" s="77">
        <f aca="true" t="shared" si="3" ref="S7:S14">R7*$N7</f>
        <v>44955</v>
      </c>
      <c r="T7" s="68">
        <f aca="true" t="shared" si="4" ref="T7:T14">ROUND(MIN($S$7:$S$14)/S7*$M$2,2)</f>
        <v>3.05</v>
      </c>
      <c r="U7" s="30">
        <v>34</v>
      </c>
      <c r="V7" s="67">
        <v>42</v>
      </c>
      <c r="W7" s="77">
        <f aca="true" t="shared" si="5" ref="W7:W14">U7*60+V7</f>
        <v>2082</v>
      </c>
      <c r="X7" s="77">
        <f aca="true" t="shared" si="6" ref="X7:X14">W7*$N7</f>
        <v>1561.5</v>
      </c>
      <c r="Y7" s="68">
        <f aca="true" t="shared" si="7" ref="Y7:Y14">ROUND(MIN($X$7:$X$14)/X7*$M$2,2)</f>
        <v>50</v>
      </c>
      <c r="Z7" s="67">
        <v>35</v>
      </c>
      <c r="AA7" s="67">
        <v>22</v>
      </c>
      <c r="AB7" s="77">
        <f aca="true" t="shared" si="8" ref="AB7:AB14">Z7*60+AA7</f>
        <v>2122</v>
      </c>
      <c r="AC7" s="122">
        <f aca="true" t="shared" si="9" ref="AC7:AC14">AB7*$N7</f>
        <v>1591.5</v>
      </c>
      <c r="AD7" s="68">
        <f aca="true" t="shared" si="10" ref="AD7:AD14">ROUND(MIN($AC$7:$AC$14)/AC7*$M$2,2)</f>
        <v>50</v>
      </c>
      <c r="AE7" s="76">
        <f aca="true" t="shared" si="11" ref="AE7:AE14">(T7+Y7+AD7)-MIN(T7,Y7,AD7)</f>
        <v>100</v>
      </c>
      <c r="AF7" s="73">
        <f aca="true" t="shared" si="12" ref="AF7:AF14">AE7+$O7</f>
        <v>181</v>
      </c>
      <c r="AG7" s="79">
        <f aca="true" t="shared" si="13" ref="AG7:AG14">RANK(AF7,$AF$7:$AF$14)</f>
        <v>1</v>
      </c>
      <c r="AH7" s="48"/>
      <c r="AI7" s="47"/>
    </row>
    <row r="8" spans="1:35" ht="27" customHeight="1">
      <c r="A8" s="49">
        <v>5</v>
      </c>
      <c r="B8" s="31"/>
      <c r="C8" s="54"/>
      <c r="D8" s="61" t="s">
        <v>112</v>
      </c>
      <c r="E8" s="62" t="s">
        <v>113</v>
      </c>
      <c r="F8" s="55" t="s">
        <v>114</v>
      </c>
      <c r="G8" s="62" t="s">
        <v>130</v>
      </c>
      <c r="H8" s="56" t="s">
        <v>77</v>
      </c>
      <c r="I8" s="58" t="s">
        <v>78</v>
      </c>
      <c r="J8" s="59">
        <v>1200</v>
      </c>
      <c r="K8" s="60">
        <v>1.08</v>
      </c>
      <c r="L8" s="60">
        <v>11.2</v>
      </c>
      <c r="M8" s="66">
        <f t="shared" si="0"/>
        <v>1.2223313209363298</v>
      </c>
      <c r="N8" s="78">
        <f t="shared" si="1"/>
        <v>1.18</v>
      </c>
      <c r="O8" s="124">
        <v>78</v>
      </c>
      <c r="P8" s="30">
        <v>38</v>
      </c>
      <c r="Q8" s="67">
        <v>46</v>
      </c>
      <c r="R8" s="77">
        <f t="shared" si="2"/>
        <v>2326</v>
      </c>
      <c r="S8" s="77">
        <f t="shared" si="3"/>
        <v>2744.68</v>
      </c>
      <c r="T8" s="68">
        <f t="shared" si="4"/>
        <v>50</v>
      </c>
      <c r="U8" s="30">
        <v>24</v>
      </c>
      <c r="V8" s="67">
        <v>17</v>
      </c>
      <c r="W8" s="77">
        <f t="shared" si="5"/>
        <v>1457</v>
      </c>
      <c r="X8" s="77">
        <f t="shared" si="6"/>
        <v>1719.26</v>
      </c>
      <c r="Y8" s="68">
        <f t="shared" si="7"/>
        <v>45.41</v>
      </c>
      <c r="Z8" s="67">
        <v>22</v>
      </c>
      <c r="AA8" s="67">
        <v>56</v>
      </c>
      <c r="AB8" s="77">
        <f t="shared" si="8"/>
        <v>1376</v>
      </c>
      <c r="AC8" s="122">
        <f t="shared" si="9"/>
        <v>1623.6799999999998</v>
      </c>
      <c r="AD8" s="68">
        <f t="shared" si="10"/>
        <v>49.01</v>
      </c>
      <c r="AE8" s="76">
        <f t="shared" si="11"/>
        <v>99.00999999999999</v>
      </c>
      <c r="AF8" s="73">
        <f t="shared" si="12"/>
        <v>177.01</v>
      </c>
      <c r="AG8" s="79">
        <f t="shared" si="13"/>
        <v>2</v>
      </c>
      <c r="AH8" s="48"/>
      <c r="AI8" s="47"/>
    </row>
    <row r="9" spans="1:35" ht="27" customHeight="1">
      <c r="A9" s="49">
        <v>7</v>
      </c>
      <c r="B9" s="31"/>
      <c r="C9" s="54"/>
      <c r="D9" s="61" t="s">
        <v>119</v>
      </c>
      <c r="E9" s="62" t="s">
        <v>90</v>
      </c>
      <c r="F9" s="55" t="s">
        <v>120</v>
      </c>
      <c r="G9" s="62" t="s">
        <v>121</v>
      </c>
      <c r="H9" s="56" t="s">
        <v>122</v>
      </c>
      <c r="I9" s="58" t="s">
        <v>56</v>
      </c>
      <c r="J9" s="59">
        <v>753</v>
      </c>
      <c r="K9" s="60">
        <v>0.493</v>
      </c>
      <c r="L9" s="60">
        <v>8.6</v>
      </c>
      <c r="M9" s="66">
        <f t="shared" si="0"/>
        <v>0.5659187841717589</v>
      </c>
      <c r="N9" s="78">
        <f t="shared" si="1"/>
        <v>0.75</v>
      </c>
      <c r="O9" s="124">
        <v>80</v>
      </c>
      <c r="P9" s="30">
        <v>62</v>
      </c>
      <c r="Q9" s="67">
        <v>33</v>
      </c>
      <c r="R9" s="77">
        <f t="shared" si="2"/>
        <v>3753</v>
      </c>
      <c r="S9" s="77">
        <f t="shared" si="3"/>
        <v>2814.75</v>
      </c>
      <c r="T9" s="68">
        <f t="shared" si="4"/>
        <v>48.76</v>
      </c>
      <c r="U9" s="30">
        <v>59</v>
      </c>
      <c r="V9" s="67">
        <v>16</v>
      </c>
      <c r="W9" s="77">
        <f t="shared" si="5"/>
        <v>3556</v>
      </c>
      <c r="X9" s="77">
        <f t="shared" si="6"/>
        <v>2667</v>
      </c>
      <c r="Y9" s="68">
        <f t="shared" si="7"/>
        <v>29.27</v>
      </c>
      <c r="Z9" s="67">
        <v>41</v>
      </c>
      <c r="AA9" s="67">
        <v>37</v>
      </c>
      <c r="AB9" s="77">
        <f t="shared" si="8"/>
        <v>2497</v>
      </c>
      <c r="AC9" s="122">
        <f t="shared" si="9"/>
        <v>1872.75</v>
      </c>
      <c r="AD9" s="68">
        <f t="shared" si="10"/>
        <v>42.49</v>
      </c>
      <c r="AE9" s="76">
        <f t="shared" si="11"/>
        <v>91.25000000000001</v>
      </c>
      <c r="AF9" s="73">
        <f t="shared" si="12"/>
        <v>171.25</v>
      </c>
      <c r="AG9" s="79">
        <f t="shared" si="13"/>
        <v>3</v>
      </c>
      <c r="AH9" s="48"/>
      <c r="AI9" s="47"/>
    </row>
    <row r="10" spans="1:35" ht="27" customHeight="1">
      <c r="A10" s="49">
        <v>6</v>
      </c>
      <c r="B10" s="31"/>
      <c r="C10" s="54"/>
      <c r="D10" s="61" t="s">
        <v>115</v>
      </c>
      <c r="E10" s="62" t="s">
        <v>116</v>
      </c>
      <c r="F10" s="55" t="s">
        <v>125</v>
      </c>
      <c r="G10" s="62" t="s">
        <v>80</v>
      </c>
      <c r="H10" s="56" t="s">
        <v>117</v>
      </c>
      <c r="I10" s="58" t="s">
        <v>118</v>
      </c>
      <c r="J10" s="59">
        <v>730</v>
      </c>
      <c r="K10" s="60">
        <v>0.428</v>
      </c>
      <c r="L10" s="60">
        <v>4</v>
      </c>
      <c r="M10" s="66">
        <f t="shared" si="0"/>
        <v>0.6597710240296071</v>
      </c>
      <c r="N10" s="78">
        <f t="shared" si="1"/>
        <v>0.77</v>
      </c>
      <c r="O10" s="124">
        <v>78.33</v>
      </c>
      <c r="P10" s="30">
        <v>72</v>
      </c>
      <c r="Q10" s="67">
        <v>32</v>
      </c>
      <c r="R10" s="77">
        <f t="shared" si="2"/>
        <v>4352</v>
      </c>
      <c r="S10" s="77">
        <f t="shared" si="3"/>
        <v>3351.04</v>
      </c>
      <c r="T10" s="68">
        <f t="shared" si="4"/>
        <v>40.95</v>
      </c>
      <c r="U10" s="30">
        <v>41</v>
      </c>
      <c r="V10" s="67">
        <v>15</v>
      </c>
      <c r="W10" s="77">
        <f t="shared" si="5"/>
        <v>2475</v>
      </c>
      <c r="X10" s="77">
        <f t="shared" si="6"/>
        <v>1905.75</v>
      </c>
      <c r="Y10" s="68">
        <f t="shared" si="7"/>
        <v>40.97</v>
      </c>
      <c r="Z10" s="67">
        <v>999</v>
      </c>
      <c r="AA10" s="67">
        <v>0</v>
      </c>
      <c r="AB10" s="77">
        <f t="shared" si="8"/>
        <v>59940</v>
      </c>
      <c r="AC10" s="122">
        <f t="shared" si="9"/>
        <v>46153.8</v>
      </c>
      <c r="AD10" s="68">
        <f t="shared" si="10"/>
        <v>1.72</v>
      </c>
      <c r="AE10" s="76">
        <f t="shared" si="11"/>
        <v>81.92</v>
      </c>
      <c r="AF10" s="73">
        <f t="shared" si="12"/>
        <v>160.25</v>
      </c>
      <c r="AG10" s="79">
        <f t="shared" si="13"/>
        <v>4</v>
      </c>
      <c r="AH10" s="48"/>
      <c r="AI10" s="47"/>
    </row>
    <row r="11" spans="1:35" ht="27" customHeight="1">
      <c r="A11" s="49">
        <v>2</v>
      </c>
      <c r="B11" s="31"/>
      <c r="C11" s="54"/>
      <c r="D11" s="61" t="s">
        <v>101</v>
      </c>
      <c r="E11" s="62" t="s">
        <v>102</v>
      </c>
      <c r="F11" s="55" t="s">
        <v>103</v>
      </c>
      <c r="G11" s="62" t="s">
        <v>104</v>
      </c>
      <c r="H11" s="56" t="s">
        <v>74</v>
      </c>
      <c r="I11" s="58" t="s">
        <v>75</v>
      </c>
      <c r="J11" s="59">
        <v>890</v>
      </c>
      <c r="K11" s="60">
        <v>0.98</v>
      </c>
      <c r="L11" s="60">
        <v>13.35</v>
      </c>
      <c r="M11" s="66">
        <f t="shared" si="0"/>
        <v>0.8144750404732896</v>
      </c>
      <c r="N11" s="78">
        <f t="shared" si="1"/>
        <v>0.84</v>
      </c>
      <c r="O11" s="124">
        <v>84.67</v>
      </c>
      <c r="P11" s="30">
        <v>62</v>
      </c>
      <c r="Q11" s="67">
        <v>47</v>
      </c>
      <c r="R11" s="77">
        <f t="shared" si="2"/>
        <v>3767</v>
      </c>
      <c r="S11" s="77">
        <f t="shared" si="3"/>
        <v>3164.2799999999997</v>
      </c>
      <c r="T11" s="68">
        <f t="shared" si="4"/>
        <v>43.37</v>
      </c>
      <c r="U11" s="30">
        <v>120</v>
      </c>
      <c r="V11" s="67">
        <v>0</v>
      </c>
      <c r="W11" s="77">
        <f t="shared" si="5"/>
        <v>7200</v>
      </c>
      <c r="X11" s="77">
        <f t="shared" si="6"/>
        <v>6048</v>
      </c>
      <c r="Y11" s="68">
        <f t="shared" si="7"/>
        <v>12.91</v>
      </c>
      <c r="Z11" s="67">
        <v>111</v>
      </c>
      <c r="AA11" s="67">
        <v>0</v>
      </c>
      <c r="AB11" s="77">
        <f t="shared" si="8"/>
        <v>6660</v>
      </c>
      <c r="AC11" s="122">
        <f t="shared" si="9"/>
        <v>5594.4</v>
      </c>
      <c r="AD11" s="68">
        <f t="shared" si="10"/>
        <v>14.22</v>
      </c>
      <c r="AE11" s="76">
        <f t="shared" si="11"/>
        <v>57.59</v>
      </c>
      <c r="AF11" s="73">
        <f t="shared" si="12"/>
        <v>142.26</v>
      </c>
      <c r="AG11" s="79">
        <f t="shared" si="13"/>
        <v>5</v>
      </c>
      <c r="AH11" s="48"/>
      <c r="AI11" s="47"/>
    </row>
    <row r="12" spans="1:35" ht="27" customHeight="1">
      <c r="A12" s="49">
        <v>1</v>
      </c>
      <c r="B12" s="31"/>
      <c r="C12" s="54"/>
      <c r="D12" s="61" t="s">
        <v>23</v>
      </c>
      <c r="E12" s="62" t="s">
        <v>86</v>
      </c>
      <c r="F12" s="55" t="s">
        <v>98</v>
      </c>
      <c r="G12" s="62" t="s">
        <v>99</v>
      </c>
      <c r="H12" s="56" t="s">
        <v>74</v>
      </c>
      <c r="I12" s="58" t="s">
        <v>75</v>
      </c>
      <c r="J12" s="59">
        <v>910</v>
      </c>
      <c r="K12" s="60">
        <v>1.205</v>
      </c>
      <c r="L12" s="60">
        <v>11.015</v>
      </c>
      <c r="M12" s="66">
        <f t="shared" si="0"/>
        <v>0.9845593615141358</v>
      </c>
      <c r="N12" s="78">
        <f t="shared" si="1"/>
        <v>0.98</v>
      </c>
      <c r="O12" s="124">
        <v>81.33</v>
      </c>
      <c r="P12" s="30">
        <v>999</v>
      </c>
      <c r="Q12" s="67">
        <v>0</v>
      </c>
      <c r="R12" s="77">
        <f t="shared" si="2"/>
        <v>59940</v>
      </c>
      <c r="S12" s="77">
        <f t="shared" si="3"/>
        <v>58741.2</v>
      </c>
      <c r="T12" s="68">
        <f t="shared" si="4"/>
        <v>2.34</v>
      </c>
      <c r="U12" s="30">
        <v>150</v>
      </c>
      <c r="V12" s="67">
        <v>0</v>
      </c>
      <c r="W12" s="77">
        <f t="shared" si="5"/>
        <v>9000</v>
      </c>
      <c r="X12" s="77">
        <f t="shared" si="6"/>
        <v>8820</v>
      </c>
      <c r="Y12" s="68">
        <f t="shared" si="7"/>
        <v>8.85</v>
      </c>
      <c r="Z12" s="67">
        <v>35</v>
      </c>
      <c r="AA12" s="67">
        <v>30</v>
      </c>
      <c r="AB12" s="77">
        <f t="shared" si="8"/>
        <v>2130</v>
      </c>
      <c r="AC12" s="122">
        <f t="shared" si="9"/>
        <v>2087.4</v>
      </c>
      <c r="AD12" s="68">
        <f t="shared" si="10"/>
        <v>38.12</v>
      </c>
      <c r="AE12" s="76">
        <f t="shared" si="11"/>
        <v>46.97</v>
      </c>
      <c r="AF12" s="73">
        <f t="shared" si="12"/>
        <v>128.3</v>
      </c>
      <c r="AG12" s="79">
        <f t="shared" si="13"/>
        <v>6</v>
      </c>
      <c r="AH12" s="48"/>
      <c r="AI12" s="47"/>
    </row>
    <row r="13" spans="1:35" ht="27" customHeight="1">
      <c r="A13" s="49">
        <v>8</v>
      </c>
      <c r="B13" s="31"/>
      <c r="C13" s="54"/>
      <c r="D13" s="61" t="s">
        <v>129</v>
      </c>
      <c r="E13" s="62" t="s">
        <v>123</v>
      </c>
      <c r="F13" s="55" t="s">
        <v>79</v>
      </c>
      <c r="G13" s="62" t="s">
        <v>80</v>
      </c>
      <c r="H13" s="56" t="s">
        <v>131</v>
      </c>
      <c r="I13" s="58" t="s">
        <v>73</v>
      </c>
      <c r="J13" s="59">
        <v>930</v>
      </c>
      <c r="K13" s="60">
        <v>0.868</v>
      </c>
      <c r="L13" s="60">
        <v>17.3</v>
      </c>
      <c r="M13" s="66">
        <f t="shared" si="0"/>
        <v>0.7346761375715379</v>
      </c>
      <c r="N13" s="78">
        <f t="shared" si="1"/>
        <v>0.8</v>
      </c>
      <c r="O13" s="124">
        <v>94</v>
      </c>
      <c r="P13" s="30">
        <v>123</v>
      </c>
      <c r="Q13" s="67">
        <v>52</v>
      </c>
      <c r="R13" s="77">
        <f t="shared" si="2"/>
        <v>7432</v>
      </c>
      <c r="S13" s="77">
        <f t="shared" si="3"/>
        <v>5945.6</v>
      </c>
      <c r="T13" s="68">
        <f t="shared" si="4"/>
        <v>23.08</v>
      </c>
      <c r="U13" s="30">
        <v>180</v>
      </c>
      <c r="V13" s="67">
        <v>0</v>
      </c>
      <c r="W13" s="77">
        <f t="shared" si="5"/>
        <v>10800</v>
      </c>
      <c r="X13" s="77">
        <f t="shared" si="6"/>
        <v>8640</v>
      </c>
      <c r="Y13" s="68">
        <f t="shared" si="7"/>
        <v>9.04</v>
      </c>
      <c r="Z13" s="67">
        <v>999</v>
      </c>
      <c r="AA13" s="67">
        <v>0</v>
      </c>
      <c r="AB13" s="77">
        <f t="shared" si="8"/>
        <v>59940</v>
      </c>
      <c r="AC13" s="122">
        <f t="shared" si="9"/>
        <v>47952</v>
      </c>
      <c r="AD13" s="68">
        <f t="shared" si="10"/>
        <v>1.66</v>
      </c>
      <c r="AE13" s="76">
        <f t="shared" si="11"/>
        <v>32.12</v>
      </c>
      <c r="AF13" s="73">
        <f t="shared" si="12"/>
        <v>126.12</v>
      </c>
      <c r="AG13" s="79">
        <f t="shared" si="13"/>
        <v>7</v>
      </c>
      <c r="AH13" s="48"/>
      <c r="AI13" s="47"/>
    </row>
    <row r="14" spans="1:35" ht="27" customHeight="1">
      <c r="A14" s="49">
        <v>4</v>
      </c>
      <c r="B14" s="31"/>
      <c r="C14" s="54"/>
      <c r="D14" s="61" t="s">
        <v>108</v>
      </c>
      <c r="E14" s="62" t="s">
        <v>106</v>
      </c>
      <c r="F14" s="55" t="s">
        <v>109</v>
      </c>
      <c r="G14" s="62" t="s">
        <v>110</v>
      </c>
      <c r="H14" s="56" t="s">
        <v>111</v>
      </c>
      <c r="I14" s="58" t="s">
        <v>11</v>
      </c>
      <c r="J14" s="59">
        <v>1220</v>
      </c>
      <c r="K14" s="60">
        <v>1.23</v>
      </c>
      <c r="L14" s="60">
        <v>18.3</v>
      </c>
      <c r="M14" s="66">
        <f t="shared" si="0"/>
        <v>1.125979578191694</v>
      </c>
      <c r="N14" s="78">
        <f t="shared" si="1"/>
        <v>1.11</v>
      </c>
      <c r="O14" s="124">
        <v>90.67</v>
      </c>
      <c r="P14" s="30">
        <v>62</v>
      </c>
      <c r="Q14" s="67">
        <v>7</v>
      </c>
      <c r="R14" s="77">
        <f t="shared" si="2"/>
        <v>3727</v>
      </c>
      <c r="S14" s="77">
        <f t="shared" si="3"/>
        <v>4136.97</v>
      </c>
      <c r="T14" s="68">
        <f t="shared" si="4"/>
        <v>33.17</v>
      </c>
      <c r="U14" s="30">
        <v>999</v>
      </c>
      <c r="V14" s="67">
        <v>0</v>
      </c>
      <c r="W14" s="77">
        <f t="shared" si="5"/>
        <v>59940</v>
      </c>
      <c r="X14" s="77">
        <f t="shared" si="6"/>
        <v>66533.40000000001</v>
      </c>
      <c r="Y14" s="68">
        <f t="shared" si="7"/>
        <v>1.17</v>
      </c>
      <c r="Z14" s="67">
        <v>999</v>
      </c>
      <c r="AA14" s="67">
        <v>0</v>
      </c>
      <c r="AB14" s="77">
        <f t="shared" si="8"/>
        <v>59940</v>
      </c>
      <c r="AC14" s="122">
        <f t="shared" si="9"/>
        <v>66533.40000000001</v>
      </c>
      <c r="AD14" s="68">
        <f t="shared" si="10"/>
        <v>1.2</v>
      </c>
      <c r="AE14" s="76">
        <f t="shared" si="11"/>
        <v>34.370000000000005</v>
      </c>
      <c r="AF14" s="73">
        <f t="shared" si="12"/>
        <v>125.04</v>
      </c>
      <c r="AG14" s="79">
        <f t="shared" si="13"/>
        <v>8</v>
      </c>
      <c r="AH14" s="48"/>
      <c r="AI14" s="47"/>
    </row>
    <row r="15" ht="13.5" thickBot="1">
      <c r="C15" s="26"/>
    </row>
    <row r="16" spans="1:34" ht="18" customHeight="1">
      <c r="A16" s="4" t="s">
        <v>1</v>
      </c>
      <c r="B16" s="5"/>
      <c r="C16" s="27"/>
      <c r="D16" s="5"/>
      <c r="E16" s="141" t="s">
        <v>128</v>
      </c>
      <c r="F16" s="141"/>
      <c r="G16" s="141"/>
      <c r="H16" s="141"/>
      <c r="I16" s="6"/>
      <c r="J16" s="6"/>
      <c r="K16" s="6"/>
      <c r="L16" s="6"/>
      <c r="M16" s="6"/>
      <c r="N16" s="6"/>
      <c r="O16" s="6"/>
      <c r="P16" s="138" t="s">
        <v>2</v>
      </c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39"/>
      <c r="AB16" s="39"/>
      <c r="AC16" s="39"/>
      <c r="AD16" s="39"/>
      <c r="AE16" s="40"/>
      <c r="AF16" s="45"/>
      <c r="AG16" s="71"/>
      <c r="AH16" s="45"/>
    </row>
    <row r="17" spans="1:34" ht="18" customHeight="1">
      <c r="A17" s="7" t="s">
        <v>3</v>
      </c>
      <c r="B17" s="8"/>
      <c r="C17" s="28"/>
      <c r="D17" s="8"/>
      <c r="E17" s="142" t="s">
        <v>127</v>
      </c>
      <c r="F17" s="142"/>
      <c r="G17" s="142"/>
      <c r="H17" s="142"/>
      <c r="I17" s="9"/>
      <c r="J17" s="9"/>
      <c r="K17" s="9"/>
      <c r="L17" s="9"/>
      <c r="M17" s="9"/>
      <c r="N17" s="9"/>
      <c r="O17" s="9"/>
      <c r="P17" s="146">
        <v>42174</v>
      </c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41"/>
      <c r="AB17" s="41"/>
      <c r="AC17" s="41"/>
      <c r="AD17" s="41"/>
      <c r="AE17" s="136"/>
      <c r="AF17" s="46"/>
      <c r="AG17" s="72"/>
      <c r="AH17" s="46"/>
    </row>
    <row r="18" spans="1:34" ht="18" customHeight="1" thickBot="1">
      <c r="A18" s="10" t="s">
        <v>4</v>
      </c>
      <c r="B18" s="11"/>
      <c r="C18" s="29"/>
      <c r="D18" s="11"/>
      <c r="E18" s="145"/>
      <c r="F18" s="145"/>
      <c r="G18" s="145"/>
      <c r="H18" s="145"/>
      <c r="I18" s="12"/>
      <c r="J18" s="12"/>
      <c r="K18" s="12"/>
      <c r="L18" s="12"/>
      <c r="M18" s="12"/>
      <c r="N18" s="12"/>
      <c r="O18" s="12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42"/>
      <c r="AB18" s="42"/>
      <c r="AC18" s="42"/>
      <c r="AD18" s="42"/>
      <c r="AE18" s="137"/>
      <c r="AF18" s="46"/>
      <c r="AG18" s="72"/>
      <c r="AH18" s="46"/>
    </row>
    <row r="19" ht="12.75">
      <c r="C19" s="26"/>
    </row>
    <row r="20" ht="12.75">
      <c r="C20" s="26"/>
    </row>
    <row r="21" ht="12.75">
      <c r="C21" s="26"/>
    </row>
    <row r="22" ht="12.75">
      <c r="C22" s="26"/>
    </row>
    <row r="23" ht="12.75">
      <c r="C23" s="26"/>
    </row>
  </sheetData>
  <sheetProtection/>
  <autoFilter ref="A6:L14"/>
  <mergeCells count="15">
    <mergeCell ref="AE17:AE18"/>
    <mergeCell ref="E18:H18"/>
    <mergeCell ref="U5:W5"/>
    <mergeCell ref="Z5:AB5"/>
    <mergeCell ref="E16:H16"/>
    <mergeCell ref="P16:Z16"/>
    <mergeCell ref="E17:H17"/>
    <mergeCell ref="P17:Z18"/>
    <mergeCell ref="P5:R5"/>
    <mergeCell ref="P3:AG3"/>
    <mergeCell ref="D4:F4"/>
    <mergeCell ref="H4:O4"/>
    <mergeCell ref="P4:R4"/>
    <mergeCell ref="U4:W4"/>
    <mergeCell ref="Z4:AB4"/>
  </mergeCells>
  <printOptions/>
  <pageMargins left="0.7874015748031497" right="0.7874015748031497" top="0.3937007874015748" bottom="0.7874015748031497" header="0.5118110236220472" footer="0.5118110236220472"/>
  <pageSetup fitToHeight="3" fitToWidth="1" horizontalDpi="600" verticalDpi="600" orientation="landscape" paperSize="9" scale="44" r:id="rId1"/>
  <headerFooter alignWithMargins="0">
    <oddFooter>&amp;L&amp;F/ &amp;A&amp;CStrana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Ladislav Douša</cp:lastModifiedBy>
  <cp:lastPrinted>2015-06-21T07:24:17Z</cp:lastPrinted>
  <dcterms:created xsi:type="dcterms:W3CDTF">2005-04-28T20:29:22Z</dcterms:created>
  <dcterms:modified xsi:type="dcterms:W3CDTF">2015-06-21T13:56:20Z</dcterms:modified>
  <cp:category/>
  <cp:version/>
  <cp:contentType/>
  <cp:contentStatus/>
</cp:coreProperties>
</file>