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7400" windowHeight="7095" tabRatio="955" activeTab="15"/>
  </bookViews>
  <sheets>
    <sheet name="Titulní strana" sheetId="1" r:id="rId1"/>
    <sheet name="F2-A jun" sheetId="2" r:id="rId2"/>
    <sheet name="F2-A sen" sheetId="3" r:id="rId3"/>
    <sheet name="F2-B sen" sheetId="4" r:id="rId4"/>
    <sheet name="F2-C sen" sheetId="5" r:id="rId5"/>
    <sheet name="F4-A jun" sheetId="6" r:id="rId6"/>
    <sheet name="F4-A sen" sheetId="7" r:id="rId7"/>
    <sheet name="F4-B jun" sheetId="8" r:id="rId8"/>
    <sheet name="F4-B sen" sheetId="9" r:id="rId9"/>
    <sheet name="F4-C jun" sheetId="10" r:id="rId10"/>
    <sheet name="F4-C sen" sheetId="11" r:id="rId11"/>
    <sheet name="F-DS" sheetId="12" r:id="rId12"/>
    <sheet name="NSS-A" sheetId="13" r:id="rId13"/>
    <sheet name="NSS-B" sheetId="14" r:id="rId14"/>
    <sheet name="NSS-regatta" sheetId="15" r:id="rId15"/>
    <sheet name="Nej soutěžící za výkend" sheetId="16" r:id="rId16"/>
    <sheet name="Body do MiČR" sheetId="17" r:id="rId17"/>
    <sheet name="Seznam rozhodčích" sheetId="18" r:id="rId18"/>
    <sheet name="Seznam klubů" sheetId="19" r:id="rId19"/>
  </sheets>
  <externalReferences>
    <externalReference r:id="rId22"/>
  </externalReference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Titles" localSheetId="15">'Nej soutěžící za výkend'!$1:$3</definedName>
    <definedName name="_xlnm.Print_Area" localSheetId="1">'F2-A jun'!$A$1:$P$18</definedName>
    <definedName name="_xlnm.Print_Area" localSheetId="2">'F2-A sen'!$A$1:$P$25</definedName>
    <definedName name="_xlnm.Print_Area" localSheetId="3">'F2-B sen'!$A$1:$P$19</definedName>
    <definedName name="_xlnm.Print_Area" localSheetId="4">'F2-C sen'!$A$1:$P$19</definedName>
    <definedName name="_xlnm.Print_Area" localSheetId="5">'F4-A jun'!$A$1:$K$39</definedName>
    <definedName name="_xlnm.Print_Area" localSheetId="6">'F4-A sen'!$A$1:$K$37</definedName>
    <definedName name="_xlnm.Print_Area" localSheetId="7">'F4-B jun'!$A$1:$P$20</definedName>
    <definedName name="_xlnm.Print_Area" localSheetId="8">'F4-B sen'!$A$1:$P$19</definedName>
    <definedName name="_xlnm.Print_Area" localSheetId="9">'F4-C jun'!$A$1:$P$19</definedName>
    <definedName name="_xlnm.Print_Area" localSheetId="10">'F4-C sen'!$A$1:$P$18</definedName>
    <definedName name="_xlnm.Print_Area" localSheetId="11">'F-DS'!$A$1:$U$21</definedName>
    <definedName name="_xlnm.Print_Area" localSheetId="15">'Nej soutěžící za výkend'!$A$1:$J$139</definedName>
    <definedName name="_xlnm.Print_Area" localSheetId="12">'NSS-A'!$A$1:$Z$20</definedName>
    <definedName name="_xlnm.Print_Area" localSheetId="13">'NSS-B'!$A$1:$Z$20</definedName>
    <definedName name="_xlnm.Print_Area" localSheetId="14">'NSS-regatta'!$A$1:$M$24</definedName>
    <definedName name="_xlnm.Print_Area" localSheetId="17">'Seznam rozhodčích'!$A$2:$I$10</definedName>
    <definedName name="_xlnm.Print_Area" localSheetId="0">'Titulní strana'!$A$1:$E$62</definedName>
  </definedNames>
  <calcPr fullCalcOnLoad="1"/>
</workbook>
</file>

<file path=xl/sharedStrings.xml><?xml version="1.0" encoding="utf-8"?>
<sst xmlns="http://schemas.openxmlformats.org/spreadsheetml/2006/main" count="2525" uniqueCount="597">
  <si>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</si>
  <si>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</si>
  <si>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</si>
  <si>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</si>
  <si>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</si>
  <si>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</si>
  <si>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</si>
  <si>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</si>
  <si>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</si>
  <si>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</si>
  <si>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</si>
  <si>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</si>
  <si>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</si>
  <si>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</si>
  <si>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</si>
  <si>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</si>
  <si>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</si>
  <si>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</si>
  <si>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</si>
  <si>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</si>
  <si>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</si>
  <si>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</si>
  <si>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</si>
  <si>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</si>
  <si>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</si>
  <si>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</si>
  <si>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</si>
  <si>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</si>
  <si>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</si>
  <si>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</si>
  <si>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</si>
  <si>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</si>
  <si>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</si>
  <si>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</si>
  <si>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</si>
  <si>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</si>
  <si>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</si>
  <si>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</si>
  <si>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</si>
  <si>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</si>
  <si>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</si>
  <si>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</si>
  <si>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</si>
  <si>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</si>
  <si>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</si>
  <si>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</si>
  <si>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</si>
  <si>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</si>
  <si>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</si>
  <si>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</si>
  <si>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</si>
  <si>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</si>
  <si>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KLoM Třebechovice p. Or.</t>
  </si>
  <si>
    <t>Darakev Pavel</t>
  </si>
  <si>
    <t>403-004</t>
  </si>
  <si>
    <t>1:20</t>
  </si>
  <si>
    <t>1:10</t>
  </si>
  <si>
    <t>KLoM Plzeň-Letkov</t>
  </si>
  <si>
    <t>1:34</t>
  </si>
  <si>
    <t>1:50</t>
  </si>
  <si>
    <t>Šesták Miloslav</t>
  </si>
  <si>
    <t>135-007</t>
  </si>
  <si>
    <t>Jedlička Stanislav</t>
  </si>
  <si>
    <t>1:35</t>
  </si>
  <si>
    <t>Ferjančič Michal</t>
  </si>
  <si>
    <t>Maják Borovany</t>
  </si>
  <si>
    <t>Tomášek Martin</t>
  </si>
  <si>
    <t>Jíša Stanislav</t>
  </si>
  <si>
    <t>Andrea Doria</t>
  </si>
  <si>
    <t>1:100</t>
  </si>
  <si>
    <t>KLoM Brandýs nad Labem</t>
  </si>
  <si>
    <t>Otta Josef</t>
  </si>
  <si>
    <t>134-034</t>
  </si>
  <si>
    <t>Vlach Jan</t>
  </si>
  <si>
    <t>134-022</t>
  </si>
  <si>
    <t>Grňa Ivan</t>
  </si>
  <si>
    <t>St. Canute</t>
  </si>
  <si>
    <t>1:72</t>
  </si>
  <si>
    <t>135-021</t>
  </si>
  <si>
    <t>135-012</t>
  </si>
  <si>
    <t>409-002</t>
  </si>
  <si>
    <t>F - DS</t>
  </si>
  <si>
    <t>Parní stroj</t>
  </si>
  <si>
    <t>Celkem par.str.</t>
  </si>
  <si>
    <t>Celkem stat. ho.</t>
  </si>
  <si>
    <t>Voráček Jiří</t>
  </si>
  <si>
    <t>511-016</t>
  </si>
  <si>
    <t>511-015</t>
  </si>
  <si>
    <t>Špinar Jiří</t>
  </si>
  <si>
    <t>131-015</t>
  </si>
  <si>
    <t>Janko Jakub</t>
  </si>
  <si>
    <t>Spider</t>
  </si>
  <si>
    <t>Edita</t>
  </si>
  <si>
    <t>Sviták Ondřej</t>
  </si>
  <si>
    <t>Sally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</si>
  <si>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</si>
  <si>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</si>
  <si>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</si>
  <si>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</si>
  <si>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</si>
  <si>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</si>
  <si>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</si>
  <si>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</si>
  <si>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</si>
  <si>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</si>
  <si>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</si>
  <si>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</si>
  <si>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</si>
  <si>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</si>
  <si>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</si>
  <si>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</si>
  <si>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</si>
  <si>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</si>
  <si>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</si>
  <si>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</si>
  <si>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</si>
  <si>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</si>
  <si>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</si>
  <si>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</si>
  <si>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</si>
  <si>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</si>
  <si>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</si>
  <si>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</si>
  <si>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511-005</t>
  </si>
  <si>
    <t>Čejka Josef</t>
  </si>
  <si>
    <t>511-010</t>
  </si>
  <si>
    <t>KLoM Fregata Bakov n. J.</t>
  </si>
  <si>
    <t>Šmejkal Miroslav</t>
  </si>
  <si>
    <t>316-004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</si>
  <si>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</si>
  <si>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</si>
  <si>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</si>
  <si>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</si>
  <si>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</si>
  <si>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</si>
  <si>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</si>
  <si>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</si>
  <si>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</si>
  <si>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</si>
  <si>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</si>
  <si>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</si>
  <si>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</si>
  <si>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</si>
  <si>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</si>
  <si>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Atlantis</t>
  </si>
  <si>
    <t>Kroupa Milan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</si>
  <si>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</si>
  <si>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</si>
  <si>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</si>
  <si>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</si>
  <si>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</si>
  <si>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</si>
  <si>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</si>
  <si>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</si>
  <si>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</si>
  <si>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</si>
  <si>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</si>
  <si>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</si>
  <si>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</si>
  <si>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</si>
  <si>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</si>
  <si>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</si>
  <si>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</si>
  <si>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</si>
  <si>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</si>
  <si>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</si>
  <si>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Šmejkal Ondřej</t>
  </si>
  <si>
    <t>316-012</t>
  </si>
  <si>
    <t>Kupka Martin</t>
  </si>
  <si>
    <t>403-005</t>
  </si>
  <si>
    <t>Danča</t>
  </si>
  <si>
    <t>KLoM Kolín</t>
  </si>
  <si>
    <t>Douša Ladislav</t>
  </si>
  <si>
    <t>Dvořák Borek</t>
  </si>
  <si>
    <t>1:28</t>
  </si>
  <si>
    <t>Karpatský Martin</t>
  </si>
  <si>
    <t>Lukeš Petr</t>
  </si>
  <si>
    <t>Nancy Raymond</t>
  </si>
  <si>
    <t>Strazak 14</t>
  </si>
  <si>
    <t>PT-109</t>
  </si>
  <si>
    <t>Nejhorší jízda</t>
  </si>
  <si>
    <t>Barrakuda Nová Ves</t>
  </si>
  <si>
    <t>KLoM Kroměříž</t>
  </si>
  <si>
    <t>Vltava České Budějovice</t>
  </si>
  <si>
    <t>Tucana</t>
  </si>
  <si>
    <t>Morava Hodonín</t>
  </si>
  <si>
    <t>Admirál  Jablonec n. N.</t>
  </si>
  <si>
    <t>1:42</t>
  </si>
  <si>
    <t>KLoM Dvůr Králové n. L.</t>
  </si>
  <si>
    <t>Šumava</t>
  </si>
  <si>
    <t>403-008</t>
  </si>
  <si>
    <t>GMH</t>
  </si>
  <si>
    <t>Vlach Jiří</t>
  </si>
  <si>
    <t>Vilda</t>
  </si>
  <si>
    <t>Maglocký Michal</t>
  </si>
  <si>
    <t>Neptune</t>
  </si>
  <si>
    <t>Ovčarčinová Sára</t>
  </si>
  <si>
    <t>511-030</t>
  </si>
  <si>
    <t>KLoM Admiral Jablonec n. N.</t>
  </si>
  <si>
    <t>MK Česílko Valdice</t>
  </si>
  <si>
    <t>535-001</t>
  </si>
  <si>
    <t>MK Drozdov</t>
  </si>
  <si>
    <t>Janeček Zdeněk</t>
  </si>
  <si>
    <t>145-064</t>
  </si>
  <si>
    <t>Kubeček Štěpán</t>
  </si>
  <si>
    <t>145-008</t>
  </si>
  <si>
    <t>Cyclop</t>
  </si>
  <si>
    <t>KLoM Písek</t>
  </si>
  <si>
    <t>Kajman</t>
  </si>
  <si>
    <t>Rozhodčí               1</t>
  </si>
  <si>
    <t>Kormorán Most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</si>
  <si>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</si>
  <si>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</si>
  <si>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</si>
  <si>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</si>
  <si>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</si>
  <si>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</si>
  <si>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</si>
  <si>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</si>
  <si>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</si>
  <si>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520-006</t>
  </si>
  <si>
    <t>K203</t>
  </si>
  <si>
    <t>Votruba Jan</t>
  </si>
  <si>
    <t>145-066</t>
  </si>
  <si>
    <t>Legend</t>
  </si>
  <si>
    <t>Voráčková Kristina</t>
  </si>
  <si>
    <t>Vancl Jaroslav</t>
  </si>
  <si>
    <t>131-036</t>
  </si>
  <si>
    <t>Gabriela</t>
  </si>
  <si>
    <t>D.S. Schaarhorn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</si>
  <si>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</si>
  <si>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</si>
  <si>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</si>
  <si>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</si>
  <si>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</si>
  <si>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</si>
  <si>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</si>
  <si>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</si>
  <si>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</si>
  <si>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</si>
  <si>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</si>
  <si>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</si>
  <si>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</si>
  <si>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</si>
  <si>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</si>
  <si>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</si>
  <si>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</si>
  <si>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</si>
  <si>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</si>
  <si>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</si>
  <si>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</si>
  <si>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</si>
  <si>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</si>
  <si>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</si>
  <si>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</si>
  <si>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</si>
  <si>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</si>
  <si>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</si>
  <si>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</si>
  <si>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</si>
  <si>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</si>
  <si>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</si>
  <si>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</si>
  <si>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</si>
  <si>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</si>
  <si>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</si>
  <si>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</si>
  <si>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</si>
  <si>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</si>
  <si>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</si>
  <si>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</si>
  <si>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</si>
  <si>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</si>
  <si>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</si>
  <si>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</si>
  <si>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</si>
  <si>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</si>
  <si>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</si>
  <si>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</si>
  <si>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</si>
  <si>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</si>
  <si>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</si>
  <si>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</si>
  <si>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</si>
  <si>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</si>
  <si>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</si>
  <si>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</si>
  <si>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</si>
  <si>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</si>
  <si>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</si>
  <si>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</si>
  <si>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</si>
  <si>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</si>
  <si>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</si>
  <si>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</si>
  <si>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</si>
  <si>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</si>
  <si>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</si>
  <si>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</si>
  <si>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</si>
  <si>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</si>
  <si>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</si>
  <si>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</si>
  <si>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</si>
  <si>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</si>
  <si>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</si>
  <si>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</si>
  <si>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</si>
  <si>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</si>
  <si>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</si>
  <si>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</si>
  <si>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</si>
  <si>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</si>
  <si>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</si>
  <si>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</si>
  <si>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</si>
  <si>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</si>
  <si>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</si>
  <si>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</si>
  <si>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</si>
  <si>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</si>
  <si>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</si>
  <si>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</si>
  <si>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</si>
  <si>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</si>
  <si>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</si>
  <si>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</si>
  <si>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</si>
  <si>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</si>
  <si>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</si>
  <si>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</si>
  <si>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</si>
  <si>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</si>
  <si>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</si>
  <si>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</si>
  <si>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</si>
  <si>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</si>
  <si>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</si>
  <si>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</si>
  <si>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</si>
  <si>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</si>
  <si>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</si>
  <si>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</si>
  <si>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</si>
  <si>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</si>
  <si>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</si>
  <si>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</si>
  <si>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</si>
  <si>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</si>
  <si>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</si>
  <si>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</si>
  <si>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</si>
  <si>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</si>
  <si>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</si>
  <si>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</si>
  <si>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</si>
  <si>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</si>
  <si>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</si>
  <si>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</si>
  <si>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</si>
  <si>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</si>
  <si>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</si>
  <si>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</si>
  <si>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</si>
  <si>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</si>
  <si>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</si>
  <si>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</si>
  <si>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</si>
  <si>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</si>
  <si>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</si>
  <si>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</si>
  <si>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</si>
  <si>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</si>
  <si>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</si>
  <si>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</si>
  <si>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</si>
  <si>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</si>
  <si>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</si>
  <si>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</si>
  <si>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</si>
  <si>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</si>
  <si>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</si>
  <si>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</si>
  <si>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</si>
  <si>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</si>
  <si>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</si>
  <si>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</si>
  <si>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</si>
  <si>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</si>
  <si>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</si>
  <si>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</si>
  <si>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</si>
  <si>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</si>
  <si>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</si>
  <si>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</si>
  <si>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</si>
  <si>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</si>
  <si>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</si>
  <si>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</si>
  <si>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</si>
  <si>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</si>
  <si>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</si>
  <si>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</si>
  <si>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</si>
  <si>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</si>
  <si>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</si>
  <si>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</si>
  <si>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</si>
  <si>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</si>
  <si>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</si>
  <si>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</si>
  <si>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>Jolie Brise</t>
  </si>
  <si>
    <t>1:14</t>
  </si>
  <si>
    <t>Vosper</t>
  </si>
  <si>
    <t>S-100</t>
  </si>
  <si>
    <t>Fyrbach Karel</t>
  </si>
  <si>
    <t>145-001</t>
  </si>
  <si>
    <t>F2 - B Senior</t>
  </si>
  <si>
    <t>Neptun</t>
  </si>
  <si>
    <t>ATC Podroužek Netolice</t>
  </si>
  <si>
    <t>členové MAJÁKU Borovany</t>
  </si>
  <si>
    <t>Bohuslav Ferajnčič</t>
  </si>
  <si>
    <t>Otakar Holan</t>
  </si>
  <si>
    <t>Lubomír Jedlička</t>
  </si>
  <si>
    <t>Ing. Zdeněk Tomášek</t>
  </si>
  <si>
    <t>Bohuslav Ferjančič</t>
  </si>
  <si>
    <t>Výsledky zpracoval: Jan Jedlička , kontrola Jiří Špinar-ved sekce NS</t>
  </si>
  <si>
    <t>110</t>
  </si>
  <si>
    <t>mvicar@tiscali.cz</t>
  </si>
  <si>
    <t>m.podrazil@seznam.cz</t>
  </si>
  <si>
    <t>Přepočít. Jízdy Tz [s]</t>
  </si>
  <si>
    <t>Mudra Přemysl</t>
  </si>
  <si>
    <t>189-024</t>
  </si>
  <si>
    <t>Malhaus Jiří</t>
  </si>
  <si>
    <t>145-060</t>
  </si>
  <si>
    <t>131-022</t>
  </si>
  <si>
    <t>140-041</t>
  </si>
  <si>
    <t>1:30</t>
  </si>
  <si>
    <t>Norden T78</t>
  </si>
  <si>
    <t>511-002</t>
  </si>
  <si>
    <t>Tito Neri</t>
  </si>
  <si>
    <t>1:33</t>
  </si>
  <si>
    <t>1:40</t>
  </si>
  <si>
    <t>MK Vsetín</t>
  </si>
  <si>
    <t>Snowberry</t>
  </si>
  <si>
    <t>Václavů Pavel</t>
  </si>
  <si>
    <t>131-065</t>
  </si>
  <si>
    <t>R 3</t>
  </si>
  <si>
    <t>Houska Martin</t>
  </si>
  <si>
    <t>143-001</t>
  </si>
  <si>
    <t>Navi Studio Plzeň</t>
  </si>
  <si>
    <t>Bogdan</t>
  </si>
  <si>
    <t>Janoušek Vladislav</t>
  </si>
  <si>
    <t>480-003</t>
  </si>
  <si>
    <t>HEL - 102</t>
  </si>
  <si>
    <t>Janoušková Blanka</t>
  </si>
  <si>
    <t>480-001</t>
  </si>
  <si>
    <t>R-3</t>
  </si>
  <si>
    <t>Sýkora Jan ml.</t>
  </si>
  <si>
    <t>135-006</t>
  </si>
  <si>
    <t>Kirchwerder</t>
  </si>
  <si>
    <t>Kaszubsky Brzeg</t>
  </si>
  <si>
    <t>1:36</t>
  </si>
  <si>
    <t>Mistrál</t>
  </si>
  <si>
    <t>131-010</t>
  </si>
  <si>
    <t>Urban Zdeněk</t>
  </si>
  <si>
    <t>330-010</t>
  </si>
  <si>
    <t>Dornbusch</t>
  </si>
  <si>
    <t>President Masaryk</t>
  </si>
  <si>
    <t>Kubíček Jiří</t>
  </si>
  <si>
    <t>330-003</t>
  </si>
  <si>
    <t>145-068</t>
  </si>
  <si>
    <t>Žralok</t>
  </si>
  <si>
    <t>Havelková Kateřina</t>
  </si>
  <si>
    <t>Mráz Jan</t>
  </si>
  <si>
    <t>145-063</t>
  </si>
  <si>
    <t>Artur</t>
  </si>
  <si>
    <t>Tomík</t>
  </si>
  <si>
    <t>Helga</t>
  </si>
  <si>
    <t>Falke</t>
  </si>
  <si>
    <t>Zeearend</t>
  </si>
  <si>
    <t>145-010</t>
  </si>
  <si>
    <t>Darakev Pavel st.</t>
  </si>
  <si>
    <t>403-001</t>
  </si>
  <si>
    <t>Snowflake</t>
  </si>
  <si>
    <t>1:82</t>
  </si>
  <si>
    <t>Blue Moon</t>
  </si>
  <si>
    <t>NSS - B</t>
  </si>
  <si>
    <t>Havlík Adam</t>
  </si>
  <si>
    <t>Police-89</t>
  </si>
  <si>
    <t>131-089</t>
  </si>
  <si>
    <t>F2,F4</t>
  </si>
  <si>
    <t>F4-B,C</t>
  </si>
  <si>
    <t>F2, F-DS</t>
  </si>
  <si>
    <t>Janko Zdeněk</t>
  </si>
  <si>
    <t>403-009</t>
  </si>
  <si>
    <t>Classic</t>
  </si>
  <si>
    <t>Bodování převzato z Lo-17 a Lo-19</t>
  </si>
  <si>
    <t>Bláha Vladimír</t>
  </si>
  <si>
    <t>tomasek@up.npu.cz
Milan.Janos@amirro.cz
jkkongo@seznam.cz
vratislav.emler@seznam.cz
ivan.horejsi@remedia.cz
tomashanakocovi@tiscali.cz</t>
  </si>
  <si>
    <t>F4 - C Senior</t>
  </si>
  <si>
    <t>F4 - C Junior</t>
  </si>
  <si>
    <t>Soutěž: 4. soutěž Lo-20 "Seriálu MiČR - NS"; Netolice; ATC Podroužek 2013</t>
  </si>
  <si>
    <t>Termín: 22.6. - 23.6. 2013</t>
  </si>
  <si>
    <t>Jan Jedlička</t>
  </si>
  <si>
    <t>Alaska</t>
  </si>
  <si>
    <t>1:70</t>
  </si>
  <si>
    <t>Jakeš Stanislav</t>
  </si>
  <si>
    <t>316-016</t>
  </si>
  <si>
    <t>GB-23</t>
  </si>
  <si>
    <t>F2 - C Senior</t>
  </si>
  <si>
    <t>Westerplate</t>
  </si>
  <si>
    <t>Jakeš Tomáš</t>
  </si>
  <si>
    <t>316-017</t>
  </si>
  <si>
    <t>Pilot Brittania</t>
  </si>
  <si>
    <t>1:24</t>
  </si>
  <si>
    <t>PT 596</t>
  </si>
  <si>
    <t>Šenekel Michal</t>
  </si>
  <si>
    <t>131-040</t>
  </si>
  <si>
    <t>Schmuggler</t>
  </si>
  <si>
    <t>Brašničková Eva</t>
  </si>
  <si>
    <t>Holá Nikova</t>
  </si>
  <si>
    <t>316-006</t>
  </si>
  <si>
    <t>Xenie II</t>
  </si>
  <si>
    <t>Juhasz Dominik</t>
  </si>
  <si>
    <t>Pešek Jaroslav</t>
  </si>
  <si>
    <t>Benjamin W. Lathan</t>
  </si>
  <si>
    <t>Britannia</t>
  </si>
  <si>
    <t>František Hosnedl</t>
  </si>
  <si>
    <t>Pavel Jedlička</t>
  </si>
  <si>
    <t>Petr Hosnedl</t>
  </si>
  <si>
    <t>Sára Ovčarčinová</t>
  </si>
  <si>
    <t>Pavel Sviták</t>
  </si>
  <si>
    <t>Vladimír Bláha</t>
  </si>
  <si>
    <t>Nashledanou se těší modeláři z MAJÁKU Borovany</t>
  </si>
  <si>
    <t>www.majakborovany.wz.cz</t>
  </si>
  <si>
    <t>Výsledková listina   Lo-20</t>
  </si>
  <si>
    <t>4. soutěž "Seriálu MiČR - NS" – Netolice, ATC Podroužek</t>
  </si>
  <si>
    <t>21.6. v 9:30 nástupem závodníků</t>
  </si>
  <si>
    <t>23.6. ve 12:00 vyhlášení výsledků soutěže</t>
  </si>
  <si>
    <t>22.6. od 13:00 do 18:30 soutěžní jízdy</t>
  </si>
  <si>
    <t>23.6. od 8:00 do 11:30 soutěžní jízdy</t>
  </si>
  <si>
    <t xml:space="preserve">23.6. v 11:30 konec jízd, </t>
  </si>
  <si>
    <t>22. - 23.6.2013</t>
  </si>
  <si>
    <t>Slunečnice</t>
  </si>
  <si>
    <t>Klečka Jan</t>
  </si>
  <si>
    <t>Míka Tadeáš</t>
  </si>
  <si>
    <t>145-009</t>
  </si>
  <si>
    <t>Jagdtinger</t>
  </si>
  <si>
    <t>Pavel Darakev st.</t>
  </si>
  <si>
    <t>(převzato z Lo-17)  2</t>
  </si>
  <si>
    <t>R-19</t>
  </si>
  <si>
    <t>CZ-13/A</t>
  </si>
  <si>
    <t>Tomášek Zdeněk ml.</t>
  </si>
  <si>
    <t>(převzato z Lo-01)  2</t>
  </si>
  <si>
    <t>Medveděv Michal</t>
  </si>
  <si>
    <t>Spray</t>
  </si>
  <si>
    <t>87*</t>
  </si>
  <si>
    <t>88*</t>
  </si>
  <si>
    <t>85*</t>
  </si>
  <si>
    <t>90*</t>
  </si>
  <si>
    <t>84*</t>
  </si>
  <si>
    <t>89*</t>
  </si>
  <si>
    <t>86*</t>
  </si>
  <si>
    <t>81*</t>
  </si>
  <si>
    <t>(převzato z Lo-19)  1</t>
  </si>
  <si>
    <t>a Lo-19)                 3</t>
  </si>
  <si>
    <t>93*</t>
  </si>
  <si>
    <t>Štrosser Jan</t>
  </si>
  <si>
    <t>511-029</t>
  </si>
  <si>
    <t>Dědič Roman</t>
  </si>
  <si>
    <t>511-034</t>
  </si>
  <si>
    <t>Tomik</t>
  </si>
  <si>
    <t>511-023</t>
  </si>
  <si>
    <t>Sýkorová Lucie</t>
  </si>
  <si>
    <t>135-016</t>
  </si>
  <si>
    <t>Šíma Petr</t>
  </si>
  <si>
    <t>Jasno až polojasno, mírný vítr</t>
  </si>
  <si>
    <t>F4-A</t>
  </si>
  <si>
    <t>Jiří Špinar</t>
  </si>
  <si>
    <t>Vyhodnocení nejlepších závodníků z celého víkendu v Netolicích 2013</t>
  </si>
  <si>
    <t>Soutěž: 3. a 4. soutěž "Seriálu MiČR - NS"; Netolice; ATC Podroužek 2013</t>
  </si>
  <si>
    <t>Termín: 21.06.2012 - 23.06.2013</t>
  </si>
  <si>
    <t>Jednotlivé soutěže</t>
  </si>
  <si>
    <t>Pomocné body</t>
  </si>
  <si>
    <t>Lo-19</t>
  </si>
  <si>
    <t>Lo-20</t>
  </si>
  <si>
    <t>Lo-17</t>
  </si>
  <si>
    <t>Čech Petr</t>
  </si>
  <si>
    <t>145-005</t>
  </si>
  <si>
    <t>Jolla</t>
  </si>
  <si>
    <t>Parníkáři</t>
  </si>
  <si>
    <t>Makety a stavebnice</t>
  </si>
  <si>
    <t>Sýkora Jan st.</t>
  </si>
  <si>
    <t>135-020</t>
  </si>
  <si>
    <t>Jezdiči senioři</t>
  </si>
  <si>
    <t>Plachetničkáři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</si>
</sst>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0.0"/>
  </numFmts>
  <fonts count="5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1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61" applyFont="1" applyBorder="1">
      <alignment/>
      <protection/>
    </xf>
    <xf numFmtId="0" fontId="5" fillId="0" borderId="0" xfId="61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3" fontId="1" fillId="0" borderId="14" xfId="63" applyNumberFormat="1" applyFont="1" applyFill="1" applyBorder="1" applyAlignment="1" applyProtection="1">
      <alignment horizontal="center" vertical="center"/>
      <protection locked="0"/>
    </xf>
    <xf numFmtId="164" fontId="1" fillId="0" borderId="14" xfId="63" applyNumberFormat="1" applyFont="1" applyFill="1" applyBorder="1" applyAlignment="1" applyProtection="1">
      <alignment horizontal="center" vertical="center"/>
      <protection locked="0"/>
    </xf>
    <xf numFmtId="4" fontId="1" fillId="0" borderId="14" xfId="63" applyNumberFormat="1" applyFont="1" applyFill="1" applyBorder="1" applyAlignment="1" applyProtection="1">
      <alignment horizontal="center" vertical="center"/>
      <protection locked="0"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vertical="center"/>
      <protection/>
    </xf>
    <xf numFmtId="49" fontId="1" fillId="0" borderId="14" xfId="54" applyNumberFormat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1" fillId="0" borderId="14" xfId="51" applyFill="1" applyBorder="1" applyAlignment="1">
      <alignment vertical="center"/>
      <protection/>
    </xf>
    <xf numFmtId="0" fontId="1" fillId="0" borderId="14" xfId="54" applyFont="1" applyFill="1" applyBorder="1" applyAlignment="1">
      <alignment vertical="center"/>
      <protection/>
    </xf>
    <xf numFmtId="0" fontId="1" fillId="0" borderId="14" xfId="52" applyFont="1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1" fillId="0" borderId="14" xfId="55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49" fontId="1" fillId="0" borderId="14" xfId="50" applyNumberFormat="1" applyFont="1" applyBorder="1" applyAlignment="1">
      <alignment vertical="center"/>
      <protection/>
    </xf>
    <xf numFmtId="0" fontId="1" fillId="0" borderId="14" xfId="5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right"/>
    </xf>
    <xf numFmtId="49" fontId="1" fillId="0" borderId="14" xfId="56" applyNumberFormat="1" applyFont="1" applyBorder="1" applyAlignment="1">
      <alignment vertical="center"/>
      <protection/>
    </xf>
    <xf numFmtId="49" fontId="1" fillId="0" borderId="14" xfId="56" applyNumberFormat="1" applyFont="1" applyBorder="1" applyAlignment="1">
      <alignment horizontal="center" vertical="center"/>
      <protection/>
    </xf>
    <xf numFmtId="2" fontId="0" fillId="0" borderId="0" xfId="0" applyNumberFormat="1" applyFill="1" applyAlignment="1">
      <alignment horizontal="center"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horizontal="center" vertical="center"/>
      <protection/>
    </xf>
    <xf numFmtId="2" fontId="1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14" xfId="56" applyFont="1" applyFill="1" applyBorder="1" applyAlignment="1">
      <alignment vertical="center"/>
      <protection/>
    </xf>
    <xf numFmtId="1" fontId="0" fillId="0" borderId="27" xfId="0" applyNumberFormat="1" applyBorder="1" applyAlignment="1">
      <alignment horizontal="center"/>
    </xf>
    <xf numFmtId="49" fontId="1" fillId="0" borderId="14" xfId="51" applyNumberFormat="1" applyFont="1" applyFill="1" applyBorder="1" applyAlignment="1">
      <alignment horizontal="center" vertical="center"/>
      <protection/>
    </xf>
    <xf numFmtId="49" fontId="1" fillId="0" borderId="14" xfId="51" applyNumberFormat="1" applyFont="1" applyFill="1" applyBorder="1" applyAlignment="1">
      <alignment vertical="center"/>
      <protection/>
    </xf>
    <xf numFmtId="49" fontId="1" fillId="0" borderId="14" xfId="57" applyNumberFormat="1" applyFont="1" applyFill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49" fontId="1" fillId="0" borderId="14" xfId="55" applyNumberForma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61" applyBorder="1">
      <alignment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16" fillId="0" borderId="14" xfId="59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2" fillId="0" borderId="27" xfId="61" applyFont="1" applyFill="1" applyBorder="1">
      <alignment/>
      <protection/>
    </xf>
    <xf numFmtId="0" fontId="12" fillId="0" borderId="27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/>
    </xf>
    <xf numFmtId="0" fontId="12" fillId="0" borderId="14" xfId="62" applyFont="1" applyBorder="1">
      <alignment/>
      <protection/>
    </xf>
    <xf numFmtId="0" fontId="15" fillId="0" borderId="0" xfId="0" applyFont="1" applyAlignment="1">
      <alignment/>
    </xf>
    <xf numFmtId="0" fontId="1" fillId="0" borderId="0" xfId="61" applyFill="1">
      <alignment/>
      <protection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6" fillId="0" borderId="14" xfId="65" applyNumberFormat="1" applyFont="1" applyFill="1" applyBorder="1" applyAlignment="1">
      <alignment horizontal="center" vertical="center"/>
      <protection/>
    </xf>
    <xf numFmtId="1" fontId="1" fillId="0" borderId="14" xfId="65" applyNumberFormat="1" applyFont="1" applyFill="1" applyBorder="1" applyAlignment="1">
      <alignment horizontal="center" vertical="center"/>
      <protection/>
    </xf>
    <xf numFmtId="1" fontId="1" fillId="0" borderId="32" xfId="65" applyNumberFormat="1" applyFont="1" applyFill="1" applyBorder="1" applyAlignment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165" fontId="16" fillId="0" borderId="14" xfId="65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0" fontId="4" fillId="0" borderId="0" xfId="48" applyFont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" fillId="0" borderId="27" xfId="55" applyNumberFormat="1" applyFont="1" applyFill="1" applyBorder="1" applyAlignment="1">
      <alignment horizontal="left" vertical="center"/>
      <protection/>
    </xf>
    <xf numFmtId="49" fontId="1" fillId="0" borderId="27" xfId="55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36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1" fillId="0" borderId="27" xfId="36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6" fillId="0" borderId="10" xfId="59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3" fontId="1" fillId="0" borderId="12" xfId="63" applyNumberFormat="1" applyFont="1" applyFill="1" applyBorder="1" applyAlignment="1" applyProtection="1">
      <alignment horizontal="center" vertical="center"/>
      <protection locked="0"/>
    </xf>
    <xf numFmtId="164" fontId="1" fillId="0" borderId="12" xfId="63" applyNumberFormat="1" applyFont="1" applyFill="1" applyBorder="1" applyAlignment="1" applyProtection="1">
      <alignment horizontal="center" vertical="center"/>
      <protection locked="0"/>
    </xf>
    <xf numFmtId="4" fontId="1" fillId="0" borderId="12" xfId="63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>
      <alignment horizontal="center" vertical="center"/>
    </xf>
    <xf numFmtId="0" fontId="1" fillId="0" borderId="12" xfId="49" applyFont="1" applyFill="1" applyBorder="1" applyAlignment="1">
      <alignment horizontal="center" vertical="center"/>
      <protection/>
    </xf>
    <xf numFmtId="4" fontId="16" fillId="0" borderId="12" xfId="65" applyNumberFormat="1" applyFont="1" applyFill="1" applyBorder="1" applyAlignment="1">
      <alignment horizontal="center" vertical="center"/>
      <protection/>
    </xf>
    <xf numFmtId="1" fontId="1" fillId="0" borderId="12" xfId="65" applyNumberFormat="1" applyFont="1" applyFill="1" applyBorder="1" applyAlignment="1">
      <alignment horizontal="center" vertical="center"/>
      <protection/>
    </xf>
    <xf numFmtId="1" fontId="1" fillId="0" borderId="30" xfId="65" applyNumberFormat="1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165" fontId="16" fillId="0" borderId="12" xfId="65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6" fillId="0" borderId="10" xfId="65" applyNumberFormat="1" applyFont="1" applyFill="1" applyBorder="1" applyAlignment="1">
      <alignment horizontal="center" vertical="center"/>
      <protection/>
    </xf>
    <xf numFmtId="1" fontId="1" fillId="0" borderId="10" xfId="65" applyNumberFormat="1" applyFont="1" applyFill="1" applyBorder="1" applyAlignment="1">
      <alignment horizontal="center" vertical="center"/>
      <protection/>
    </xf>
    <xf numFmtId="1" fontId="1" fillId="0" borderId="31" xfId="65" applyNumberFormat="1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165" fontId="16" fillId="0" borderId="10" xfId="65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0" fillId="0" borderId="27" xfId="0" applyBorder="1" applyAlignment="1">
      <alignment/>
    </xf>
    <xf numFmtId="0" fontId="0" fillId="0" borderId="12" xfId="65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65" applyNumberFormat="1" applyFont="1" applyFill="1" applyBorder="1" applyAlignment="1">
      <alignment horizontal="center" vertical="center"/>
      <protection/>
    </xf>
    <xf numFmtId="1" fontId="1" fillId="0" borderId="30" xfId="0" applyNumberFormat="1" applyFont="1" applyFill="1" applyBorder="1" applyAlignment="1">
      <alignment horizontal="center" vertical="center"/>
    </xf>
    <xf numFmtId="0" fontId="0" fillId="0" borderId="37" xfId="65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49" fontId="0" fillId="0" borderId="14" xfId="65" applyNumberFormat="1" applyFont="1" applyFill="1" applyBorder="1" applyAlignment="1">
      <alignment horizontal="center" vertical="center"/>
      <protection/>
    </xf>
    <xf numFmtId="3" fontId="1" fillId="0" borderId="14" xfId="64" applyNumberFormat="1" applyFont="1" applyFill="1" applyBorder="1" applyAlignment="1" applyProtection="1">
      <alignment horizontal="center" vertical="center"/>
      <protection locked="0"/>
    </xf>
    <xf numFmtId="164" fontId="1" fillId="0" borderId="14" xfId="64" applyNumberFormat="1" applyFont="1" applyFill="1" applyBorder="1" applyAlignment="1" applyProtection="1">
      <alignment horizontal="center" vertical="center"/>
      <protection locked="0"/>
    </xf>
    <xf numFmtId="4" fontId="1" fillId="0" borderId="14" xfId="64" applyNumberFormat="1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>
      <alignment horizontal="center" vertical="center"/>
    </xf>
    <xf numFmtId="0" fontId="0" fillId="0" borderId="38" xfId="65" applyFont="1" applyFill="1" applyBorder="1" applyAlignment="1">
      <alignment horizontal="center" vertical="center"/>
      <protection/>
    </xf>
    <xf numFmtId="0" fontId="0" fillId="0" borderId="39" xfId="65" applyFont="1" applyFill="1" applyBorder="1" applyAlignment="1">
      <alignment vertical="center"/>
      <protection/>
    </xf>
    <xf numFmtId="49" fontId="0" fillId="0" borderId="14" xfId="0" applyNumberFormat="1" applyBorder="1" applyAlignment="1">
      <alignment horizontal="center" vertical="center"/>
    </xf>
    <xf numFmtId="0" fontId="0" fillId="0" borderId="14" xfId="65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49" fontId="1" fillId="0" borderId="38" xfId="54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65" applyNumberFormat="1" applyFont="1" applyFill="1" applyBorder="1" applyAlignment="1">
      <alignment horizontal="center" vertical="center"/>
      <protection/>
    </xf>
    <xf numFmtId="3" fontId="1" fillId="0" borderId="10" xfId="64" applyNumberFormat="1" applyFont="1" applyFill="1" applyBorder="1" applyAlignment="1" applyProtection="1">
      <alignment horizontal="center" vertical="center"/>
      <protection locked="0"/>
    </xf>
    <xf numFmtId="164" fontId="1" fillId="0" borderId="10" xfId="64" applyNumberFormat="1" applyFont="1" applyFill="1" applyBorder="1" applyAlignment="1" applyProtection="1">
      <alignment horizontal="center" vertical="center"/>
      <protection locked="0"/>
    </xf>
    <xf numFmtId="4" fontId="1" fillId="0" borderId="10" xfId="64" applyNumberFormat="1" applyFont="1" applyFill="1" applyBorder="1" applyAlignment="1" applyProtection="1">
      <alignment horizontal="center" vertical="center"/>
      <protection locked="0"/>
    </xf>
    <xf numFmtId="1" fontId="1" fillId="0" borderId="3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" fillId="0" borderId="16" xfId="63" applyNumberFormat="1" applyFont="1" applyFill="1" applyBorder="1" applyAlignment="1" applyProtection="1">
      <alignment horizontal="center" vertical="center"/>
      <protection locked="0"/>
    </xf>
    <xf numFmtId="164" fontId="1" fillId="0" borderId="16" xfId="63" applyNumberFormat="1" applyFont="1" applyFill="1" applyBorder="1" applyAlignment="1" applyProtection="1">
      <alignment horizontal="center" vertical="center"/>
      <protection locked="0"/>
    </xf>
    <xf numFmtId="4" fontId="1" fillId="0" borderId="16" xfId="63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vertical="center"/>
    </xf>
    <xf numFmtId="1" fontId="0" fillId="0" borderId="42" xfId="0" applyNumberFormat="1" applyBorder="1" applyAlignment="1">
      <alignment horizontal="center" vertical="center"/>
    </xf>
    <xf numFmtId="0" fontId="1" fillId="0" borderId="40" xfId="59" applyFont="1" applyFill="1" applyBorder="1" applyAlignment="1">
      <alignment vertical="center"/>
      <protection/>
    </xf>
    <xf numFmtId="49" fontId="1" fillId="0" borderId="38" xfId="59" applyNumberFormat="1" applyFill="1" applyBorder="1" applyAlignment="1">
      <alignment horizontal="center" vertical="center"/>
      <protection/>
    </xf>
    <xf numFmtId="49" fontId="1" fillId="0" borderId="38" xfId="59" applyNumberFormat="1" applyFont="1" applyFill="1" applyBorder="1" applyAlignment="1">
      <alignment vertical="center"/>
      <protection/>
    </xf>
    <xf numFmtId="49" fontId="1" fillId="0" borderId="38" xfId="59" applyNumberFormat="1" applyFill="1" applyBorder="1" applyAlignment="1">
      <alignment vertical="center"/>
      <protection/>
    </xf>
    <xf numFmtId="0" fontId="0" fillId="0" borderId="16" xfId="49" applyFill="1" applyBorder="1" applyAlignment="1">
      <alignment horizontal="center" vertical="center"/>
      <protection/>
    </xf>
    <xf numFmtId="2" fontId="16" fillId="0" borderId="16" xfId="59" applyNumberFormat="1" applyFont="1" applyBorder="1" applyAlignment="1">
      <alignment horizontal="center" vertical="center"/>
      <protection/>
    </xf>
    <xf numFmtId="0" fontId="1" fillId="0" borderId="40" xfId="59" applyFill="1" applyBorder="1" applyAlignment="1">
      <alignment vertical="center"/>
      <protection/>
    </xf>
    <xf numFmtId="49" fontId="1" fillId="0" borderId="38" xfId="59" applyNumberFormat="1" applyFont="1" applyFill="1" applyBorder="1" applyAlignment="1">
      <alignment horizontal="center" vertical="center"/>
      <protection/>
    </xf>
    <xf numFmtId="49" fontId="1" fillId="0" borderId="43" xfId="59" applyNumberFormat="1" applyFont="1" applyFill="1" applyBorder="1" applyAlignment="1">
      <alignment horizontal="center" vertical="center"/>
      <protection/>
    </xf>
    <xf numFmtId="49" fontId="1" fillId="0" borderId="44" xfId="59" applyNumberFormat="1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2" fontId="11" fillId="0" borderId="39" xfId="0" applyNumberFormat="1" applyFont="1" applyBorder="1" applyAlignment="1">
      <alignment horizontal="center" vertical="center"/>
    </xf>
    <xf numFmtId="0" fontId="0" fillId="0" borderId="27" xfId="49" applyFill="1" applyBorder="1" applyAlignment="1">
      <alignment horizontal="center" vertical="center"/>
      <protection/>
    </xf>
    <xf numFmtId="49" fontId="1" fillId="0" borderId="45" xfId="54" applyNumberFormat="1" applyFont="1" applyFill="1" applyBorder="1" applyAlignment="1">
      <alignment horizontal="center" vertical="center"/>
      <protection/>
    </xf>
    <xf numFmtId="49" fontId="1" fillId="0" borderId="45" xfId="54" applyNumberFormat="1" applyFill="1" applyBorder="1" applyAlignment="1">
      <alignment vertical="center"/>
      <protection/>
    </xf>
    <xf numFmtId="49" fontId="1" fillId="0" borderId="45" xfId="54" applyNumberFormat="1" applyFont="1" applyFill="1" applyBorder="1" applyAlignment="1">
      <alignment vertical="center"/>
      <protection/>
    </xf>
    <xf numFmtId="49" fontId="1" fillId="0" borderId="45" xfId="56" applyNumberFormat="1" applyFont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0" fontId="1" fillId="0" borderId="10" xfId="50" applyFont="1" applyFill="1" applyBorder="1" applyAlignment="1">
      <alignment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vertical="center"/>
      <protection/>
    </xf>
    <xf numFmtId="49" fontId="1" fillId="0" borderId="14" xfId="51" applyNumberFormat="1" applyFill="1" applyBorder="1" applyAlignment="1">
      <alignment vertical="center"/>
      <protection/>
    </xf>
    <xf numFmtId="49" fontId="1" fillId="0" borderId="14" xfId="51" applyNumberFormat="1" applyFill="1" applyBorder="1" applyAlignment="1">
      <alignment horizontal="center" vertical="center"/>
      <protection/>
    </xf>
    <xf numFmtId="0" fontId="1" fillId="0" borderId="40" xfId="53" applyFill="1" applyBorder="1" applyAlignment="1">
      <alignment vertical="center"/>
      <protection/>
    </xf>
    <xf numFmtId="49" fontId="1" fillId="0" borderId="38" xfId="53" applyNumberFormat="1" applyFont="1" applyFill="1" applyBorder="1" applyAlignment="1">
      <alignment horizontal="center" vertical="center"/>
      <protection/>
    </xf>
    <xf numFmtId="49" fontId="1" fillId="0" borderId="38" xfId="53" applyNumberFormat="1" applyFont="1" applyFill="1" applyBorder="1" applyAlignment="1">
      <alignment vertical="center"/>
      <protection/>
    </xf>
    <xf numFmtId="49" fontId="1" fillId="0" borderId="44" xfId="53" applyNumberFormat="1" applyFill="1" applyBorder="1" applyAlignment="1">
      <alignment horizontal="center"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49" fontId="1" fillId="0" borderId="14" xfId="51" applyNumberFormat="1" applyBorder="1" applyAlignment="1">
      <alignment vertical="center"/>
      <protection/>
    </xf>
    <xf numFmtId="49" fontId="1" fillId="0" borderId="14" xfId="52" applyNumberFormat="1" applyFont="1" applyBorder="1" applyAlignment="1">
      <alignment horizontal="center" vertical="center"/>
      <protection/>
    </xf>
    <xf numFmtId="49" fontId="1" fillId="0" borderId="14" xfId="52" applyNumberFormat="1" applyFont="1" applyBorder="1" applyAlignment="1">
      <alignment vertical="center"/>
      <protection/>
    </xf>
    <xf numFmtId="0" fontId="1" fillId="0" borderId="46" xfId="53" applyFill="1" applyBorder="1" applyAlignment="1">
      <alignment vertical="center"/>
      <protection/>
    </xf>
    <xf numFmtId="2" fontId="11" fillId="0" borderId="16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49" fontId="1" fillId="0" borderId="38" xfId="55" applyNumberFormat="1" applyFill="1" applyBorder="1" applyAlignment="1">
      <alignment vertical="center"/>
      <protection/>
    </xf>
    <xf numFmtId="49" fontId="1" fillId="0" borderId="38" xfId="54" applyNumberFormat="1" applyFill="1" applyBorder="1" applyAlignment="1">
      <alignment horizontal="center" vertical="center"/>
      <protection/>
    </xf>
    <xf numFmtId="49" fontId="1" fillId="0" borderId="14" xfId="55" applyNumberFormat="1" applyFill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vertical="center"/>
      <protection/>
    </xf>
    <xf numFmtId="49" fontId="1" fillId="0" borderId="12" xfId="58" applyNumberFormat="1" applyFont="1" applyBorder="1" applyAlignment="1">
      <alignment vertical="center"/>
      <protection/>
    </xf>
    <xf numFmtId="49" fontId="1" fillId="0" borderId="12" xfId="58" applyNumberFormat="1" applyBorder="1" applyAlignment="1">
      <alignment horizontal="center" vertical="center"/>
      <protection/>
    </xf>
    <xf numFmtId="49" fontId="1" fillId="0" borderId="38" xfId="58" applyNumberFormat="1" applyFont="1" applyBorder="1" applyAlignment="1">
      <alignment horizontal="center" vertical="center"/>
      <protection/>
    </xf>
    <xf numFmtId="49" fontId="1" fillId="0" borderId="38" xfId="58" applyNumberFormat="1" applyFont="1" applyBorder="1" applyAlignment="1">
      <alignment vertical="center"/>
      <protection/>
    </xf>
    <xf numFmtId="49" fontId="1" fillId="0" borderId="44" xfId="58" applyNumberFormat="1" applyFont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vertical="center"/>
      <protection/>
    </xf>
    <xf numFmtId="2" fontId="11" fillId="0" borderId="18" xfId="0" applyNumberFormat="1" applyFont="1" applyBorder="1" applyAlignment="1">
      <alignment horizontal="center" vertical="center"/>
    </xf>
    <xf numFmtId="0" fontId="1" fillId="0" borderId="45" xfId="56" applyFont="1" applyFill="1" applyBorder="1" applyAlignment="1">
      <alignment vertical="center"/>
      <protection/>
    </xf>
    <xf numFmtId="49" fontId="1" fillId="0" borderId="12" xfId="5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49" fontId="1" fillId="0" borderId="47" xfId="56" applyNumberFormat="1" applyFont="1" applyFill="1" applyBorder="1" applyAlignment="1">
      <alignment vertical="center"/>
      <protection/>
    </xf>
    <xf numFmtId="0" fontId="1" fillId="0" borderId="12" xfId="51" applyFill="1" applyBorder="1" applyAlignment="1">
      <alignment vertical="center"/>
      <protection/>
    </xf>
    <xf numFmtId="0" fontId="1" fillId="0" borderId="10" xfId="56" applyFont="1" applyFill="1" applyBorder="1" applyAlignment="1">
      <alignment vertical="center"/>
      <protection/>
    </xf>
    <xf numFmtId="49" fontId="1" fillId="0" borderId="12" xfId="52" applyNumberFormat="1" applyFont="1" applyBorder="1" applyAlignment="1">
      <alignment vertical="center"/>
      <protection/>
    </xf>
    <xf numFmtId="49" fontId="1" fillId="0" borderId="48" xfId="53" applyNumberFormat="1" applyFont="1" applyFill="1" applyBorder="1" applyAlignment="1">
      <alignment horizontal="center" vertical="center"/>
      <protection/>
    </xf>
    <xf numFmtId="49" fontId="1" fillId="0" borderId="48" xfId="53" applyNumberFormat="1" applyFont="1" applyFill="1" applyBorder="1" applyAlignment="1">
      <alignment vertical="center"/>
      <protection/>
    </xf>
    <xf numFmtId="49" fontId="1" fillId="0" borderId="49" xfId="53" applyNumberFormat="1" applyFill="1" applyBorder="1" applyAlignment="1">
      <alignment horizontal="center" vertical="center"/>
      <protection/>
    </xf>
    <xf numFmtId="0" fontId="0" fillId="0" borderId="20" xfId="49" applyFill="1" applyBorder="1" applyAlignment="1">
      <alignment horizontal="center" vertical="center"/>
      <protection/>
    </xf>
    <xf numFmtId="2" fontId="11" fillId="0" borderId="20" xfId="0" applyNumberFormat="1" applyFont="1" applyBorder="1" applyAlignment="1">
      <alignment horizontal="center" vertical="center"/>
    </xf>
    <xf numFmtId="49" fontId="1" fillId="0" borderId="47" xfId="53" applyNumberFormat="1" applyFont="1" applyFill="1" applyBorder="1" applyAlignment="1">
      <alignment horizontal="center" vertical="center"/>
      <protection/>
    </xf>
    <xf numFmtId="49" fontId="1" fillId="0" borderId="47" xfId="53" applyNumberFormat="1" applyFont="1" applyFill="1" applyBorder="1" applyAlignment="1">
      <alignment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" fillId="0" borderId="51" xfId="53" applyFill="1" applyBorder="1" applyAlignment="1">
      <alignment vertical="center"/>
      <protection/>
    </xf>
    <xf numFmtId="49" fontId="1" fillId="0" borderId="12" xfId="54" applyNumberFormat="1" applyFill="1" applyBorder="1" applyAlignment="1">
      <alignment horizontal="center" vertical="center"/>
      <protection/>
    </xf>
    <xf numFmtId="0" fontId="1" fillId="0" borderId="12" xfId="54" applyFill="1" applyBorder="1" applyAlignment="1">
      <alignment vertical="center"/>
      <protection/>
    </xf>
    <xf numFmtId="0" fontId="0" fillId="0" borderId="41" xfId="49" applyFill="1" applyBorder="1" applyAlignment="1">
      <alignment horizontal="center" vertical="center"/>
      <protection/>
    </xf>
    <xf numFmtId="49" fontId="1" fillId="0" borderId="48" xfId="57" applyNumberFormat="1" applyFont="1" applyBorder="1" applyAlignment="1">
      <alignment horizontal="center" vertical="center"/>
      <protection/>
    </xf>
    <xf numFmtId="49" fontId="1" fillId="0" borderId="12" xfId="51" applyNumberFormat="1" applyFont="1" applyFill="1" applyBorder="1" applyAlignment="1">
      <alignment vertical="center"/>
      <protection/>
    </xf>
    <xf numFmtId="49" fontId="1" fillId="0" borderId="48" xfId="57" applyNumberFormat="1" applyFont="1" applyBorder="1" applyAlignment="1">
      <alignment vertical="center"/>
      <protection/>
    </xf>
    <xf numFmtId="49" fontId="1" fillId="0" borderId="49" xfId="57" applyNumberFormat="1" applyFont="1" applyBorder="1" applyAlignment="1">
      <alignment horizontal="center" vertical="center"/>
      <protection/>
    </xf>
    <xf numFmtId="0" fontId="1" fillId="0" borderId="46" xfId="57" applyFill="1" applyBorder="1" applyAlignment="1">
      <alignment vertical="center"/>
      <protection/>
    </xf>
    <xf numFmtId="49" fontId="1" fillId="0" borderId="10" xfId="58" applyNumberFormat="1" applyFont="1" applyBorder="1" applyAlignment="1">
      <alignment horizontal="center" vertical="center"/>
      <protection/>
    </xf>
    <xf numFmtId="49" fontId="1" fillId="0" borderId="10" xfId="58" applyNumberFormat="1" applyFont="1" applyBorder="1" applyAlignment="1">
      <alignment vertical="center"/>
      <protection/>
    </xf>
    <xf numFmtId="0" fontId="1" fillId="0" borderId="12" xfId="58" applyFont="1" applyFill="1" applyBorder="1" applyAlignment="1">
      <alignment vertical="center"/>
      <protection/>
    </xf>
    <xf numFmtId="0" fontId="1" fillId="0" borderId="4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49" fontId="1" fillId="0" borderId="10" xfId="58" applyNumberFormat="1" applyBorder="1" applyAlignment="1">
      <alignment horizontal="center" vertical="center"/>
      <protection/>
    </xf>
    <xf numFmtId="49" fontId="1" fillId="0" borderId="48" xfId="59" applyNumberFormat="1" applyFont="1" applyFill="1" applyBorder="1" applyAlignment="1">
      <alignment vertical="center"/>
      <protection/>
    </xf>
    <xf numFmtId="49" fontId="1" fillId="0" borderId="52" xfId="59" applyNumberFormat="1" applyFont="1" applyFill="1" applyBorder="1" applyAlignment="1">
      <alignment horizontal="center" vertical="center"/>
      <protection/>
    </xf>
    <xf numFmtId="2" fontId="16" fillId="0" borderId="20" xfId="59" applyNumberFormat="1" applyFont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49" fontId="1" fillId="0" borderId="47" xfId="59" applyNumberFormat="1" applyFill="1" applyBorder="1" applyAlignment="1">
      <alignment horizontal="center" vertical="center"/>
      <protection/>
    </xf>
    <xf numFmtId="49" fontId="1" fillId="0" borderId="47" xfId="59" applyNumberFormat="1" applyFill="1" applyBorder="1" applyAlignment="1">
      <alignment vertical="center"/>
      <protection/>
    </xf>
    <xf numFmtId="49" fontId="1" fillId="0" borderId="47" xfId="59" applyNumberFormat="1" applyFont="1" applyFill="1" applyBorder="1" applyAlignment="1">
      <alignment vertical="center"/>
      <protection/>
    </xf>
    <xf numFmtId="49" fontId="1" fillId="0" borderId="54" xfId="59" applyNumberFormat="1" applyFont="1" applyFill="1" applyBorder="1" applyAlignment="1">
      <alignment horizontal="center" vertical="center"/>
      <protection/>
    </xf>
    <xf numFmtId="0" fontId="1" fillId="0" borderId="51" xfId="59" applyFont="1" applyFill="1" applyBorder="1" applyAlignment="1">
      <alignment vertical="center"/>
      <protection/>
    </xf>
    <xf numFmtId="0" fontId="0" fillId="0" borderId="55" xfId="65" applyFont="1" applyFill="1" applyBorder="1" applyAlignment="1">
      <alignment vertical="center"/>
      <protection/>
    </xf>
    <xf numFmtId="3" fontId="1" fillId="0" borderId="12" xfId="64" applyNumberFormat="1" applyFont="1" applyFill="1" applyBorder="1" applyAlignment="1" applyProtection="1">
      <alignment horizontal="center" vertical="center"/>
      <protection locked="0"/>
    </xf>
    <xf numFmtId="164" fontId="1" fillId="0" borderId="12" xfId="64" applyNumberFormat="1" applyFont="1" applyFill="1" applyBorder="1" applyAlignment="1" applyProtection="1">
      <alignment horizontal="center" vertical="center"/>
      <protection locked="0"/>
    </xf>
    <xf numFmtId="4" fontId="1" fillId="0" borderId="12" xfId="64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3" fontId="1" fillId="0" borderId="10" xfId="63" applyNumberFormat="1" applyFont="1" applyFill="1" applyBorder="1" applyAlignment="1" applyProtection="1">
      <alignment horizontal="center" vertical="center"/>
      <protection locked="0"/>
    </xf>
    <xf numFmtId="164" fontId="1" fillId="0" borderId="10" xfId="63" applyNumberFormat="1" applyFont="1" applyFill="1" applyBorder="1" applyAlignment="1" applyProtection="1">
      <alignment horizontal="center" vertical="center"/>
      <protection locked="0"/>
    </xf>
    <xf numFmtId="4" fontId="1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56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18" xfId="65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0" fontId="11" fillId="0" borderId="13" xfId="0" applyFont="1" applyBorder="1" applyAlignment="1">
      <alignment horizontal="left"/>
    </xf>
    <xf numFmtId="0" fontId="1" fillId="0" borderId="46" xfId="59" applyFill="1" applyBorder="1" applyAlignment="1">
      <alignment vertical="center"/>
      <protection/>
    </xf>
    <xf numFmtId="49" fontId="1" fillId="0" borderId="48" xfId="59" applyNumberFormat="1" applyFill="1" applyBorder="1" applyAlignment="1">
      <alignment horizontal="center" vertical="center"/>
      <protection/>
    </xf>
    <xf numFmtId="0" fontId="1" fillId="0" borderId="10" xfId="51" applyFill="1" applyBorder="1" applyAlignment="1">
      <alignment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vertical="center"/>
      <protection/>
    </xf>
    <xf numFmtId="49" fontId="1" fillId="0" borderId="12" xfId="51" applyNumberFormat="1" applyFill="1" applyBorder="1" applyAlignment="1">
      <alignment vertical="center"/>
      <protection/>
    </xf>
    <xf numFmtId="49" fontId="1" fillId="0" borderId="10" xfId="51" applyNumberFormat="1" applyFill="1" applyBorder="1" applyAlignment="1">
      <alignment vertical="center"/>
      <protection/>
    </xf>
    <xf numFmtId="49" fontId="1" fillId="0" borderId="14" xfId="50" applyNumberFormat="1" applyFont="1" applyFill="1" applyBorder="1" applyAlignment="1">
      <alignment vertical="center"/>
      <protection/>
    </xf>
    <xf numFmtId="49" fontId="1" fillId="0" borderId="12" xfId="51" applyNumberFormat="1" applyFill="1" applyBorder="1" applyAlignment="1">
      <alignment horizontal="center" vertical="center"/>
      <protection/>
    </xf>
    <xf numFmtId="49" fontId="1" fillId="0" borderId="10" xfId="51" applyNumberForma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49" fontId="1" fillId="0" borderId="57" xfId="54" applyNumberFormat="1" applyFont="1" applyFill="1" applyBorder="1" applyAlignment="1">
      <alignment vertical="center"/>
      <protection/>
    </xf>
    <xf numFmtId="49" fontId="0" fillId="0" borderId="18" xfId="65" applyNumberFormat="1" applyFont="1" applyFill="1" applyBorder="1" applyAlignment="1">
      <alignment horizontal="left" vertical="center"/>
      <protection/>
    </xf>
    <xf numFmtId="0" fontId="0" fillId="0" borderId="55" xfId="0" applyFont="1" applyFill="1" applyBorder="1" applyAlignment="1">
      <alignment vertical="center"/>
    </xf>
    <xf numFmtId="165" fontId="16" fillId="0" borderId="24" xfId="65" applyNumberFormat="1" applyFont="1" applyFill="1" applyBorder="1" applyAlignment="1">
      <alignment horizontal="center" vertical="center"/>
      <protection/>
    </xf>
    <xf numFmtId="165" fontId="16" fillId="0" borderId="25" xfId="65" applyNumberFormat="1" applyFont="1" applyFill="1" applyBorder="1" applyAlignment="1">
      <alignment horizontal="center" vertical="center"/>
      <protection/>
    </xf>
    <xf numFmtId="165" fontId="16" fillId="0" borderId="26" xfId="65" applyNumberFormat="1" applyFont="1" applyFill="1" applyBorder="1" applyAlignment="1">
      <alignment horizontal="center" vertical="center"/>
      <protection/>
    </xf>
    <xf numFmtId="0" fontId="0" fillId="0" borderId="48" xfId="65" applyFont="1" applyFill="1" applyBorder="1" applyAlignment="1">
      <alignment horizontal="center" vertical="center"/>
      <protection/>
    </xf>
    <xf numFmtId="0" fontId="0" fillId="0" borderId="48" xfId="65" applyFont="1" applyFill="1" applyBorder="1" applyAlignment="1">
      <alignment horizontal="left" vertical="center"/>
      <protection/>
    </xf>
    <xf numFmtId="49" fontId="0" fillId="0" borderId="12" xfId="0" applyNumberFormat="1" applyBorder="1" applyAlignment="1">
      <alignment horizontal="center" vertical="center"/>
    </xf>
    <xf numFmtId="0" fontId="1" fillId="0" borderId="10" xfId="52" applyFont="1" applyFill="1" applyBorder="1" applyAlignment="1">
      <alignment vertical="center"/>
      <protection/>
    </xf>
    <xf numFmtId="0" fontId="1" fillId="0" borderId="12" xfId="52" applyFill="1" applyBorder="1" applyAlignment="1">
      <alignment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49" fontId="1" fillId="0" borderId="12" xfId="52" applyNumberForma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vertical="center"/>
      <protection/>
    </xf>
    <xf numFmtId="49" fontId="1" fillId="0" borderId="12" xfId="52" applyNumberFormat="1" applyBorder="1" applyAlignment="1">
      <alignment vertical="center"/>
      <protection/>
    </xf>
    <xf numFmtId="49" fontId="1" fillId="0" borderId="38" xfId="53" applyNumberFormat="1" applyFill="1" applyBorder="1" applyAlignment="1">
      <alignment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16" xfId="54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49" fontId="1" fillId="0" borderId="16" xfId="54" applyNumberFormat="1" applyFont="1" applyBorder="1" applyAlignment="1">
      <alignment horizontal="center" vertical="center"/>
      <protection/>
    </xf>
    <xf numFmtId="49" fontId="1" fillId="0" borderId="10" xfId="55" applyNumberFormat="1" applyFill="1" applyBorder="1" applyAlignment="1">
      <alignment vertical="center"/>
      <protection/>
    </xf>
    <xf numFmtId="49" fontId="1" fillId="0" borderId="38" xfId="54" applyNumberFormat="1" applyFont="1" applyFill="1" applyBorder="1" applyAlignment="1">
      <alignment vertical="center"/>
      <protection/>
    </xf>
    <xf numFmtId="49" fontId="1" fillId="0" borderId="38" xfId="57" applyNumberFormat="1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vertical="center"/>
      <protection/>
    </xf>
    <xf numFmtId="49" fontId="1" fillId="0" borderId="12" xfId="54" applyNumberFormat="1" applyFill="1" applyBorder="1" applyAlignment="1">
      <alignment vertical="center"/>
      <protection/>
    </xf>
    <xf numFmtId="49" fontId="1" fillId="0" borderId="16" xfId="54" applyNumberFormat="1" applyFont="1" applyBorder="1" applyAlignment="1">
      <alignment vertical="center"/>
      <protection/>
    </xf>
    <xf numFmtId="0" fontId="1" fillId="0" borderId="10" xfId="54" applyFont="1" applyFill="1" applyBorder="1" applyAlignment="1">
      <alignment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49" fontId="1" fillId="0" borderId="23" xfId="56" applyNumberFormat="1" applyFont="1" applyFill="1" applyBorder="1" applyAlignment="1">
      <alignment horizontal="center" vertical="center"/>
      <protection/>
    </xf>
    <xf numFmtId="49" fontId="1" fillId="0" borderId="37" xfId="56" applyNumberFormat="1" applyFont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horizontal="center" vertical="center"/>
      <protection/>
    </xf>
    <xf numFmtId="49" fontId="1" fillId="0" borderId="37" xfId="52" applyNumberFormat="1" applyFont="1" applyBorder="1" applyAlignment="1">
      <alignment horizontal="center" vertical="center"/>
      <protection/>
    </xf>
    <xf numFmtId="0" fontId="1" fillId="0" borderId="14" xfId="56" applyFill="1" applyBorder="1" applyAlignment="1">
      <alignment vertical="center"/>
      <protection/>
    </xf>
    <xf numFmtId="49" fontId="1" fillId="0" borderId="14" xfId="56" applyNumberFormat="1" applyBorder="1" applyAlignment="1">
      <alignment horizontal="center" vertical="center"/>
      <protection/>
    </xf>
    <xf numFmtId="0" fontId="1" fillId="0" borderId="41" xfId="58" applyFont="1" applyFill="1" applyBorder="1" applyAlignment="1">
      <alignment vertical="center"/>
      <protection/>
    </xf>
    <xf numFmtId="49" fontId="1" fillId="0" borderId="41" xfId="54" applyNumberFormat="1" applyFont="1" applyFill="1" applyBorder="1" applyAlignment="1">
      <alignment horizontal="center" vertical="center"/>
      <protection/>
    </xf>
    <xf numFmtId="49" fontId="1" fillId="0" borderId="41" xfId="54" applyNumberFormat="1" applyFont="1" applyFill="1" applyBorder="1" applyAlignment="1">
      <alignment vertical="center"/>
      <protection/>
    </xf>
    <xf numFmtId="49" fontId="1" fillId="0" borderId="12" xfId="56" applyNumberFormat="1" applyFont="1" applyFill="1" applyBorder="1" applyAlignment="1">
      <alignment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0" borderId="12" xfId="54" applyFont="1" applyFill="1" applyBorder="1" applyAlignment="1">
      <alignment vertical="center"/>
      <protection/>
    </xf>
    <xf numFmtId="49" fontId="1" fillId="0" borderId="38" xfId="54" applyNumberFormat="1" applyBorder="1" applyAlignment="1">
      <alignment vertical="center"/>
      <protection/>
    </xf>
    <xf numFmtId="49" fontId="20" fillId="0" borderId="0" xfId="61" applyNumberFormat="1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49" fontId="19" fillId="0" borderId="0" xfId="61" applyNumberFormat="1" applyFont="1" applyBorder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11" fillId="33" borderId="2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33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33" borderId="5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2" fillId="0" borderId="37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49" fontId="12" fillId="0" borderId="37" xfId="0" applyNumberFormat="1" applyFont="1" applyBorder="1" applyAlignment="1">
      <alignment/>
    </xf>
    <xf numFmtId="49" fontId="12" fillId="0" borderId="62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64" xfId="0" applyFont="1" applyBorder="1" applyAlignment="1">
      <alignment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62" xfId="0" applyBorder="1" applyAlignment="1">
      <alignment/>
    </xf>
    <xf numFmtId="0" fontId="11" fillId="0" borderId="31" xfId="0" applyFont="1" applyBorder="1" applyAlignment="1">
      <alignment/>
    </xf>
    <xf numFmtId="49" fontId="12" fillId="0" borderId="66" xfId="0" applyNumberFormat="1" applyFont="1" applyBorder="1" applyAlignment="1">
      <alignment/>
    </xf>
    <xf numFmtId="0" fontId="11" fillId="0" borderId="32" xfId="0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2" fillId="0" borderId="37" xfId="0" applyFont="1" applyBorder="1" applyAlignment="1">
      <alignment/>
    </xf>
    <xf numFmtId="0" fontId="12" fillId="0" borderId="62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49" fontId="11" fillId="0" borderId="39" xfId="0" applyNumberFormat="1" applyFont="1" applyBorder="1" applyAlignment="1">
      <alignment/>
    </xf>
    <xf numFmtId="49" fontId="11" fillId="0" borderId="62" xfId="0" applyNumberFormat="1" applyFont="1" applyBorder="1" applyAlignment="1">
      <alignment/>
    </xf>
    <xf numFmtId="0" fontId="0" fillId="0" borderId="67" xfId="0" applyBorder="1" applyAlignment="1">
      <alignment/>
    </xf>
    <xf numFmtId="49" fontId="11" fillId="0" borderId="55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27" xfId="0" applyFont="1" applyBorder="1" applyAlignment="1">
      <alignment vertical="center"/>
    </xf>
    <xf numFmtId="49" fontId="11" fillId="0" borderId="20" xfId="0" applyNumberFormat="1" applyFont="1" applyBorder="1" applyAlignment="1">
      <alignment/>
    </xf>
    <xf numFmtId="0" fontId="12" fillId="0" borderId="68" xfId="0" applyFont="1" applyBorder="1" applyAlignment="1">
      <alignment/>
    </xf>
    <xf numFmtId="49" fontId="0" fillId="0" borderId="39" xfId="0" applyNumberFormat="1" applyBorder="1" applyAlignment="1">
      <alignment/>
    </xf>
    <xf numFmtId="49" fontId="0" fillId="0" borderId="62" xfId="0" applyNumberFormat="1" applyBorder="1" applyAlignment="1">
      <alignment/>
    </xf>
    <xf numFmtId="0" fontId="12" fillId="0" borderId="27" xfId="47" applyFont="1" applyFill="1" applyBorder="1" applyAlignment="1">
      <alignment horizontal="left"/>
      <protection/>
    </xf>
    <xf numFmtId="0" fontId="12" fillId="0" borderId="41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49" fontId="12" fillId="0" borderId="2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2" xfId="0" applyFont="1" applyBorder="1" applyAlignment="1">
      <alignment/>
    </xf>
    <xf numFmtId="0" fontId="0" fillId="0" borderId="39" xfId="0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3" fillId="0" borderId="31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23" fillId="0" borderId="32" xfId="0" applyFont="1" applyBorder="1" applyAlignment="1">
      <alignment/>
    </xf>
    <xf numFmtId="0" fontId="12" fillId="0" borderId="71" xfId="0" applyFont="1" applyBorder="1" applyAlignment="1">
      <alignment/>
    </xf>
    <xf numFmtId="0" fontId="0" fillId="0" borderId="13" xfId="0" applyBorder="1" applyAlignment="1">
      <alignment/>
    </xf>
    <xf numFmtId="49" fontId="12" fillId="0" borderId="14" xfId="0" applyNumberFormat="1" applyFont="1" applyBorder="1" applyAlignment="1">
      <alignment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12" fillId="0" borderId="23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7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62" xfId="0" applyFont="1" applyBorder="1" applyAlignment="1">
      <alignment/>
    </xf>
    <xf numFmtId="0" fontId="0" fillId="0" borderId="7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56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6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33" borderId="55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 vertical="center" wrapText="1"/>
    </xf>
    <xf numFmtId="1" fontId="11" fillId="33" borderId="61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22" xfId="0" applyNumberFormat="1" applyFont="1" applyFill="1" applyBorder="1" applyAlignment="1">
      <alignment horizontal="center" vertical="center" wrapText="1"/>
    </xf>
    <xf numFmtId="1" fontId="0" fillId="0" borderId="72" xfId="0" applyNumberFormat="1" applyBorder="1" applyAlignment="1">
      <alignment horizontal="center" vertical="center"/>
    </xf>
    <xf numFmtId="0" fontId="1" fillId="0" borderId="57" xfId="56" applyFont="1" applyFill="1" applyBorder="1" applyAlignment="1">
      <alignment vertical="center"/>
      <protection/>
    </xf>
    <xf numFmtId="49" fontId="1" fillId="0" borderId="55" xfId="56" applyNumberFormat="1" applyFont="1" applyBorder="1" applyAlignment="1">
      <alignment horizontal="center" vertical="center"/>
      <protection/>
    </xf>
    <xf numFmtId="49" fontId="1" fillId="0" borderId="12" xfId="56" applyNumberFormat="1" applyFont="1" applyBorder="1" applyAlignment="1">
      <alignment vertical="center"/>
      <protection/>
    </xf>
    <xf numFmtId="49" fontId="1" fillId="0" borderId="12" xfId="50" applyNumberFormat="1" applyFont="1" applyFill="1" applyBorder="1" applyAlignment="1">
      <alignment vertical="center"/>
      <protection/>
    </xf>
    <xf numFmtId="49" fontId="1" fillId="0" borderId="12" xfId="50" applyNumberFormat="1" applyFont="1" applyFill="1" applyBorder="1" applyAlignment="1">
      <alignment horizontal="center" vertical="center"/>
      <protection/>
    </xf>
    <xf numFmtId="1" fontId="0" fillId="0" borderId="81" xfId="0" applyNumberFormat="1" applyFill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10" xfId="56" applyNumberFormat="1" applyFont="1" applyBorder="1" applyAlignment="1">
      <alignment vertical="center"/>
      <protection/>
    </xf>
    <xf numFmtId="1" fontId="0" fillId="0" borderId="23" xfId="0" applyNumberFormat="1" applyFill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2" fontId="11" fillId="33" borderId="55" xfId="0" applyNumberFormat="1" applyFont="1" applyFill="1" applyBorder="1" applyAlignment="1">
      <alignment horizontal="center"/>
    </xf>
    <xf numFmtId="2" fontId="11" fillId="33" borderId="6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/>
    </xf>
    <xf numFmtId="1" fontId="0" fillId="0" borderId="82" xfId="0" applyNumberFormat="1" applyBorder="1" applyAlignment="1">
      <alignment horizontal="center" vertical="center"/>
    </xf>
    <xf numFmtId="0" fontId="1" fillId="0" borderId="45" xfId="54" applyFill="1" applyBorder="1" applyAlignment="1">
      <alignment vertical="center"/>
      <protection/>
    </xf>
    <xf numFmtId="49" fontId="1" fillId="0" borderId="45" xfId="54" applyNumberFormat="1" applyFill="1" applyBorder="1" applyAlignment="1">
      <alignment horizontal="center" vertical="center"/>
      <protection/>
    </xf>
    <xf numFmtId="49" fontId="1" fillId="0" borderId="45" xfId="50" applyNumberFormat="1" applyFill="1" applyBorder="1" applyAlignment="1">
      <alignment horizontal="center" vertical="center"/>
      <protection/>
    </xf>
    <xf numFmtId="2" fontId="0" fillId="0" borderId="45" xfId="0" applyNumberFormat="1" applyFill="1" applyBorder="1" applyAlignment="1">
      <alignment horizontal="center" vertical="center"/>
    </xf>
    <xf numFmtId="2" fontId="11" fillId="0" borderId="83" xfId="0" applyNumberFormat="1" applyFont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49" fontId="1" fillId="0" borderId="14" xfId="50" applyNumberFormat="1" applyFill="1" applyBorder="1" applyAlignment="1">
      <alignment horizontal="center" vertical="center"/>
      <protection/>
    </xf>
    <xf numFmtId="0" fontId="1" fillId="0" borderId="16" xfId="54" applyFill="1" applyBorder="1" applyAlignment="1">
      <alignment vertical="center"/>
      <protection/>
    </xf>
    <xf numFmtId="49" fontId="1" fillId="0" borderId="16" xfId="54" applyNumberFormat="1" applyFill="1" applyBorder="1" applyAlignment="1">
      <alignment horizontal="center" vertical="center"/>
      <protection/>
    </xf>
    <xf numFmtId="49" fontId="1" fillId="0" borderId="16" xfId="54" applyNumberFormat="1" applyFill="1" applyBorder="1" applyAlignment="1">
      <alignment vertical="center"/>
      <protection/>
    </xf>
    <xf numFmtId="49" fontId="1" fillId="0" borderId="38" xfId="54" applyNumberFormat="1" applyFill="1" applyBorder="1" applyAlignment="1">
      <alignment vertical="center"/>
      <protection/>
    </xf>
    <xf numFmtId="0" fontId="0" fillId="0" borderId="14" xfId="0" applyBorder="1" applyAlignment="1">
      <alignment/>
    </xf>
    <xf numFmtId="49" fontId="1" fillId="0" borderId="16" xfId="54" applyNumberFormat="1" applyFont="1" applyFill="1" applyBorder="1" applyAlignment="1">
      <alignment horizontal="center" vertical="center"/>
      <protection/>
    </xf>
    <xf numFmtId="49" fontId="1" fillId="0" borderId="16" xfId="54" applyNumberFormat="1" applyFont="1" applyFill="1" applyBorder="1" applyAlignment="1">
      <alignment vertical="center"/>
      <protection/>
    </xf>
    <xf numFmtId="49" fontId="1" fillId="0" borderId="10" xfId="54" applyNumberFormat="1" applyFill="1" applyBorder="1" applyAlignment="1">
      <alignment vertical="center"/>
      <protection/>
    </xf>
    <xf numFmtId="49" fontId="1" fillId="0" borderId="63" xfId="50" applyNumberFormat="1" applyFont="1" applyBorder="1" applyAlignment="1">
      <alignment horizontal="center" vertical="center"/>
      <protection/>
    </xf>
    <xf numFmtId="0" fontId="1" fillId="0" borderId="0" xfId="54" applyFill="1" applyBorder="1" applyAlignment="1">
      <alignment vertical="center"/>
      <protection/>
    </xf>
    <xf numFmtId="49" fontId="1" fillId="0" borderId="0" xfId="54" applyNumberFormat="1" applyFill="1" applyBorder="1" applyAlignment="1">
      <alignment horizontal="center" vertical="center"/>
      <protection/>
    </xf>
    <xf numFmtId="49" fontId="1" fillId="0" borderId="0" xfId="54" applyNumberFormat="1" applyFill="1" applyBorder="1" applyAlignment="1">
      <alignment vertical="center"/>
      <protection/>
    </xf>
    <xf numFmtId="49" fontId="1" fillId="0" borderId="0" xfId="54" applyNumberFormat="1" applyFont="1" applyFill="1" applyBorder="1" applyAlignment="1">
      <alignment vertical="center"/>
      <protection/>
    </xf>
    <xf numFmtId="1" fontId="0" fillId="0" borderId="0" xfId="0" applyNumberFormat="1" applyBorder="1" applyAlignment="1">
      <alignment/>
    </xf>
    <xf numFmtId="49" fontId="1" fillId="0" borderId="37" xfId="56" applyNumberFormat="1" applyFont="1" applyFill="1" applyBorder="1" applyAlignment="1">
      <alignment horizontal="center" vertical="center"/>
      <protection/>
    </xf>
    <xf numFmtId="49" fontId="1" fillId="0" borderId="37" xfId="56" applyNumberFormat="1" applyBorder="1" applyAlignment="1">
      <alignment horizontal="center" vertical="center"/>
      <protection/>
    </xf>
    <xf numFmtId="49" fontId="1" fillId="0" borderId="14" xfId="56" applyNumberFormat="1" applyBorder="1" applyAlignment="1">
      <alignment vertical="center"/>
      <protection/>
    </xf>
    <xf numFmtId="49" fontId="1" fillId="0" borderId="23" xfId="56" applyNumberFormat="1" applyFont="1" applyBorder="1" applyAlignment="1">
      <alignment horizontal="center" vertical="center"/>
      <protection/>
    </xf>
    <xf numFmtId="0" fontId="1" fillId="0" borderId="10" xfId="56" applyFill="1" applyBorder="1" applyAlignment="1">
      <alignment vertical="center"/>
      <protection/>
    </xf>
    <xf numFmtId="49" fontId="1" fillId="0" borderId="10" xfId="56" applyNumberFormat="1" applyBorder="1" applyAlignment="1">
      <alignment horizontal="center" vertical="center"/>
      <protection/>
    </xf>
    <xf numFmtId="49" fontId="1" fillId="0" borderId="10" xfId="56" applyNumberFormat="1" applyBorder="1" applyAlignment="1">
      <alignment vertical="center"/>
      <protection/>
    </xf>
    <xf numFmtId="49" fontId="1" fillId="0" borderId="23" xfId="56" applyNumberFormat="1" applyBorder="1" applyAlignment="1">
      <alignment horizontal="center" vertical="center"/>
      <protection/>
    </xf>
    <xf numFmtId="49" fontId="1" fillId="0" borderId="47" xfId="59" applyNumberFormat="1" applyFont="1" applyFill="1" applyBorder="1" applyAlignment="1">
      <alignment horizontal="center" vertical="center"/>
      <protection/>
    </xf>
    <xf numFmtId="0" fontId="1" fillId="0" borderId="46" xfId="51" applyFill="1" applyBorder="1" applyAlignment="1">
      <alignment vertical="center"/>
      <protection/>
    </xf>
    <xf numFmtId="49" fontId="1" fillId="0" borderId="48" xfId="51" applyNumberFormat="1" applyFont="1" applyFill="1" applyBorder="1" applyAlignment="1">
      <alignment horizontal="center" vertical="center"/>
      <protection/>
    </xf>
    <xf numFmtId="49" fontId="1" fillId="0" borderId="48" xfId="51" applyNumberFormat="1" applyFont="1" applyBorder="1" applyAlignment="1">
      <alignment vertical="center"/>
      <protection/>
    </xf>
    <xf numFmtId="49" fontId="1" fillId="0" borderId="48" xfId="51" applyNumberFormat="1" applyBorder="1" applyAlignment="1">
      <alignment vertical="center"/>
      <protection/>
    </xf>
    <xf numFmtId="49" fontId="1" fillId="0" borderId="49" xfId="51" applyNumberFormat="1" applyBorder="1" applyAlignment="1">
      <alignment horizontal="center" vertical="center"/>
      <protection/>
    </xf>
    <xf numFmtId="0" fontId="1" fillId="0" borderId="45" xfId="57" applyFont="1" applyFill="1" applyBorder="1" applyAlignment="1">
      <alignment vertical="center"/>
      <protection/>
    </xf>
    <xf numFmtId="49" fontId="1" fillId="0" borderId="45" xfId="57" applyNumberFormat="1" applyFont="1" applyBorder="1" applyAlignment="1">
      <alignment horizontal="center" vertical="center"/>
      <protection/>
    </xf>
    <xf numFmtId="49" fontId="1" fillId="0" borderId="45" xfId="51" applyNumberFormat="1" applyFont="1" applyFill="1" applyBorder="1" applyAlignment="1">
      <alignment vertical="center"/>
      <protection/>
    </xf>
    <xf numFmtId="49" fontId="1" fillId="0" borderId="45" xfId="57" applyNumberFormat="1" applyBorder="1" applyAlignment="1">
      <alignment vertical="center"/>
      <protection/>
    </xf>
    <xf numFmtId="49" fontId="1" fillId="0" borderId="45" xfId="57" applyNumberFormat="1" applyBorder="1" applyAlignment="1">
      <alignment horizontal="center" vertical="center"/>
      <protection/>
    </xf>
    <xf numFmtId="0" fontId="1" fillId="0" borderId="14" xfId="52" applyFill="1" applyBorder="1" applyAlignment="1">
      <alignment vertical="center"/>
      <protection/>
    </xf>
    <xf numFmtId="49" fontId="1" fillId="0" borderId="14" xfId="52" applyNumberFormat="1" applyBorder="1" applyAlignment="1">
      <alignment horizontal="center" vertical="center"/>
      <protection/>
    </xf>
    <xf numFmtId="49" fontId="1" fillId="0" borderId="14" xfId="52" applyNumberFormat="1" applyBorder="1" applyAlignment="1">
      <alignment vertical="center"/>
      <protection/>
    </xf>
    <xf numFmtId="0" fontId="1" fillId="0" borderId="14" xfId="58" applyFont="1" applyFill="1" applyBorder="1" applyAlignment="1">
      <alignment vertical="center"/>
      <protection/>
    </xf>
    <xf numFmtId="49" fontId="1" fillId="0" borderId="14" xfId="58" applyNumberFormat="1" applyFont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vertical="center"/>
      <protection/>
    </xf>
    <xf numFmtId="49" fontId="1" fillId="0" borderId="14" xfId="53" applyNumberFormat="1" applyFill="1" applyBorder="1" applyAlignment="1">
      <alignment horizontal="center" vertical="center"/>
      <protection/>
    </xf>
    <xf numFmtId="49" fontId="1" fillId="0" borderId="14" xfId="53" applyNumberFormat="1" applyFill="1" applyBorder="1" applyAlignment="1">
      <alignment vertical="center"/>
      <protection/>
    </xf>
    <xf numFmtId="0" fontId="1" fillId="0" borderId="14" xfId="53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0" fontId="1" fillId="0" borderId="40" xfId="57" applyFill="1" applyBorder="1" applyAlignment="1">
      <alignment vertical="center"/>
      <protection/>
    </xf>
    <xf numFmtId="49" fontId="1" fillId="0" borderId="38" xfId="57" applyNumberFormat="1" applyBorder="1" applyAlignment="1">
      <alignment horizontal="center" vertical="center"/>
      <protection/>
    </xf>
    <xf numFmtId="49" fontId="1" fillId="0" borderId="38" xfId="57" applyNumberFormat="1" applyFont="1" applyBorder="1" applyAlignment="1">
      <alignment vertical="center"/>
      <protection/>
    </xf>
    <xf numFmtId="49" fontId="1" fillId="0" borderId="44" xfId="57" applyNumberFormat="1" applyBorder="1" applyAlignment="1">
      <alignment horizontal="center" vertical="center"/>
      <protection/>
    </xf>
    <xf numFmtId="0" fontId="1" fillId="0" borderId="40" xfId="57" applyFont="1" applyFill="1" applyBorder="1" applyAlignment="1">
      <alignment vertical="center"/>
      <protection/>
    </xf>
    <xf numFmtId="49" fontId="1" fillId="0" borderId="38" xfId="57" applyNumberFormat="1" applyFont="1" applyBorder="1" applyAlignment="1">
      <alignment horizontal="center" vertical="center"/>
      <protection/>
    </xf>
    <xf numFmtId="49" fontId="1" fillId="0" borderId="38" xfId="53" applyNumberFormat="1" applyFont="1" applyBorder="1" applyAlignment="1">
      <alignment vertical="center"/>
      <protection/>
    </xf>
    <xf numFmtId="49" fontId="1" fillId="0" borderId="44" xfId="57" applyNumberFormat="1" applyFont="1" applyBorder="1" applyAlignment="1">
      <alignment horizontal="center" vertical="center"/>
      <protection/>
    </xf>
    <xf numFmtId="0" fontId="1" fillId="0" borderId="40" xfId="51" applyFont="1" applyFill="1" applyBorder="1" applyAlignment="1">
      <alignment vertical="center"/>
      <protection/>
    </xf>
    <xf numFmtId="49" fontId="1" fillId="0" borderId="38" xfId="57" applyNumberFormat="1" applyFont="1" applyFill="1" applyBorder="1" applyAlignment="1">
      <alignment horizontal="center" vertical="center"/>
      <protection/>
    </xf>
    <xf numFmtId="49" fontId="1" fillId="0" borderId="38" xfId="51" applyNumberFormat="1" applyFont="1" applyFill="1" applyBorder="1" applyAlignment="1">
      <alignment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49" fontId="1" fillId="0" borderId="10" xfId="58" applyNumberFormat="1" applyBorder="1" applyAlignment="1">
      <alignment vertical="center"/>
      <protection/>
    </xf>
    <xf numFmtId="49" fontId="1" fillId="0" borderId="45" xfId="50" applyNumberFormat="1" applyFont="1" applyBorder="1" applyAlignment="1">
      <alignment horizontal="center" vertical="center"/>
      <protection/>
    </xf>
    <xf numFmtId="0" fontId="1" fillId="0" borderId="10" xfId="55" applyFill="1" applyBorder="1" applyAlignment="1">
      <alignment vertical="center"/>
      <protection/>
    </xf>
    <xf numFmtId="49" fontId="1" fillId="0" borderId="10" xfId="55" applyNumberFormat="1" applyBorder="1" applyAlignment="1">
      <alignment horizontal="center"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5" fontId="0" fillId="0" borderId="45" xfId="0" applyNumberFormat="1" applyFill="1" applyBorder="1" applyAlignment="1">
      <alignment horizontal="center" vertical="center"/>
    </xf>
    <xf numFmtId="165" fontId="11" fillId="0" borderId="83" xfId="0" applyNumberFormat="1" applyFont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0" fontId="0" fillId="0" borderId="27" xfId="65" applyFont="1" applyFill="1" applyBorder="1" applyAlignment="1">
      <alignment horizontal="center" vertical="center"/>
      <protection/>
    </xf>
    <xf numFmtId="49" fontId="0" fillId="0" borderId="39" xfId="65" applyNumberFormat="1" applyFont="1" applyFill="1" applyBorder="1" applyAlignment="1">
      <alignment horizontal="left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5" fontId="0" fillId="0" borderId="10" xfId="0" applyNumberFormat="1" applyFill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2-A sen_1" xfId="51"/>
    <cellStyle name="normální_F2-B sen_1" xfId="52"/>
    <cellStyle name="normální_F2-C sen_1" xfId="53"/>
    <cellStyle name="normální_F4-A jun" xfId="54"/>
    <cellStyle name="normální_F4-A sen" xfId="55"/>
    <cellStyle name="normální_F4-B jun_1" xfId="56"/>
    <cellStyle name="normální_F4-B sen_1" xfId="57"/>
    <cellStyle name="normální_F4-C sen_1" xfId="58"/>
    <cellStyle name="normální_F-DS" xfId="59"/>
    <cellStyle name="normální_MiCR2007 - konecne" xfId="60"/>
    <cellStyle name="normální_netolice2005" xfId="61"/>
    <cellStyle name="normální_Regatta_vysl" xfId="62"/>
    <cellStyle name="normální_Regatta_vysl_06" xfId="63"/>
    <cellStyle name="normální_Regatta_vysl_06_výsledková listina 2008 - 1 soutěž" xfId="64"/>
    <cellStyle name="normální_St_listiny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28575</xdr:rowOff>
    </xdr:from>
    <xdr:to>
      <xdr:col>5</xdr:col>
      <xdr:colOff>647700</xdr:colOff>
      <xdr:row>63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6450"/>
          <a:ext cx="73342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-19-20_nej_soutezici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j soutěžící za výk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akborovany.wz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tomasek@up.npu.czMilan.Janos@amirro.czjkkongo@seznam.czvratislav.emler@seznam.czivan.horejsi@remedia.cztomashanakocovi@tiscali.cz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34" t="s">
        <v>536</v>
      </c>
      <c r="B1" s="434"/>
      <c r="C1" s="434"/>
      <c r="D1" s="434"/>
      <c r="E1" s="434"/>
    </row>
    <row r="2" spans="1:15" ht="20.25">
      <c r="A2" s="431" t="s">
        <v>537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9" ht="16.5">
      <c r="A3" s="2"/>
      <c r="B3" s="3"/>
      <c r="C3" s="2"/>
      <c r="D3" s="2"/>
      <c r="E3" s="213"/>
      <c r="H3" s="102"/>
      <c r="I3" s="102"/>
    </row>
    <row r="4" spans="1:9" ht="14.25">
      <c r="A4" s="214" t="s">
        <v>0</v>
      </c>
      <c r="B4" s="4"/>
      <c r="C4" s="215" t="s">
        <v>543</v>
      </c>
      <c r="D4" s="216"/>
      <c r="E4" s="216"/>
      <c r="H4" s="103"/>
      <c r="I4" s="103"/>
    </row>
    <row r="5" spans="1:9" ht="14.25">
      <c r="A5" s="214" t="s">
        <v>1</v>
      </c>
      <c r="B5" s="4"/>
      <c r="C5" s="217" t="s">
        <v>419</v>
      </c>
      <c r="D5" s="216"/>
      <c r="E5" s="216"/>
      <c r="H5" s="102"/>
      <c r="I5" s="102"/>
    </row>
    <row r="6" spans="1:9" ht="14.25">
      <c r="A6" s="214" t="s">
        <v>2</v>
      </c>
      <c r="B6" s="4"/>
      <c r="C6" s="217" t="s">
        <v>3</v>
      </c>
      <c r="D6" s="216"/>
      <c r="E6" s="216"/>
      <c r="H6" s="103"/>
      <c r="I6" s="103"/>
    </row>
    <row r="7" spans="1:9" ht="14.25">
      <c r="A7" s="214" t="s">
        <v>4</v>
      </c>
      <c r="B7" s="4"/>
      <c r="C7" s="216" t="s">
        <v>420</v>
      </c>
      <c r="D7" s="216"/>
      <c r="E7" s="216"/>
      <c r="H7" s="102"/>
      <c r="I7" s="102"/>
    </row>
    <row r="8" spans="1:9" ht="14.25">
      <c r="A8" s="214"/>
      <c r="B8" s="4"/>
      <c r="C8" s="217"/>
      <c r="D8" s="216"/>
      <c r="E8" s="216"/>
      <c r="H8" s="103"/>
      <c r="I8" s="103"/>
    </row>
    <row r="9" spans="1:9" ht="14.25">
      <c r="A9" s="214" t="s">
        <v>5</v>
      </c>
      <c r="B9" s="217"/>
      <c r="C9" s="218" t="s">
        <v>504</v>
      </c>
      <c r="D9" s="216"/>
      <c r="E9" s="219"/>
      <c r="H9" s="102"/>
      <c r="I9" s="102"/>
    </row>
    <row r="10" spans="1:9" ht="14.25">
      <c r="A10" s="214" t="s">
        <v>6</v>
      </c>
      <c r="B10" s="217"/>
      <c r="C10" s="216" t="s">
        <v>421</v>
      </c>
      <c r="D10" s="216"/>
      <c r="E10" s="217"/>
      <c r="H10" s="103"/>
      <c r="I10" s="103"/>
    </row>
    <row r="11" spans="1:9" ht="14.25">
      <c r="A11" s="5" t="s">
        <v>7</v>
      </c>
      <c r="B11" s="217"/>
      <c r="C11" s="216" t="s">
        <v>420</v>
      </c>
      <c r="D11" s="220"/>
      <c r="E11" s="221"/>
      <c r="H11" s="104"/>
      <c r="I11" s="104"/>
    </row>
    <row r="12" spans="1:9" ht="14.25">
      <c r="A12" s="5"/>
      <c r="B12" s="217"/>
      <c r="C12" s="218"/>
      <c r="D12" s="222"/>
      <c r="E12" s="223"/>
      <c r="H12" s="104"/>
      <c r="I12" s="104"/>
    </row>
    <row r="13" spans="1:9" ht="14.25">
      <c r="A13" s="214" t="s">
        <v>8</v>
      </c>
      <c r="B13" s="217"/>
      <c r="C13" s="218" t="s">
        <v>422</v>
      </c>
      <c r="D13" s="218"/>
      <c r="E13" s="219" t="s">
        <v>216</v>
      </c>
      <c r="H13" s="104"/>
      <c r="I13" s="104"/>
    </row>
    <row r="14" spans="1:5" ht="14.25">
      <c r="A14" s="214" t="s">
        <v>10</v>
      </c>
      <c r="B14" s="217" t="s">
        <v>491</v>
      </c>
      <c r="C14" s="218" t="s">
        <v>423</v>
      </c>
      <c r="D14" s="218"/>
      <c r="E14" s="219" t="s">
        <v>303</v>
      </c>
    </row>
    <row r="15" spans="1:10" ht="15">
      <c r="A15" s="214" t="s">
        <v>11</v>
      </c>
      <c r="B15" s="217" t="s">
        <v>12</v>
      </c>
      <c r="C15" s="31" t="s">
        <v>549</v>
      </c>
      <c r="D15" s="218"/>
      <c r="E15" s="219" t="s">
        <v>290</v>
      </c>
      <c r="H15" s="153"/>
      <c r="I15" s="153"/>
      <c r="J15" s="154"/>
    </row>
    <row r="16" spans="1:10" ht="15">
      <c r="A16" s="214" t="s">
        <v>157</v>
      </c>
      <c r="B16" s="217" t="s">
        <v>155</v>
      </c>
      <c r="C16" s="31" t="s">
        <v>424</v>
      </c>
      <c r="D16" s="218"/>
      <c r="E16" s="219" t="s">
        <v>285</v>
      </c>
      <c r="H16" s="153"/>
      <c r="I16" s="153"/>
      <c r="J16" s="154"/>
    </row>
    <row r="17" spans="1:10" ht="15">
      <c r="A17" s="214"/>
      <c r="B17" s="217"/>
      <c r="C17" s="31"/>
      <c r="D17" s="218"/>
      <c r="E17" s="219"/>
      <c r="H17" s="153"/>
      <c r="I17" s="153"/>
      <c r="J17" s="154"/>
    </row>
    <row r="18" spans="1:5" ht="14.25">
      <c r="A18" s="224" t="s">
        <v>13</v>
      </c>
      <c r="B18" s="217"/>
      <c r="C18" s="218"/>
      <c r="D18" s="218"/>
      <c r="E18" s="219"/>
    </row>
    <row r="19" spans="1:5" ht="14.25">
      <c r="A19" s="214" t="s">
        <v>14</v>
      </c>
      <c r="B19" s="217" t="s">
        <v>493</v>
      </c>
      <c r="C19" s="218" t="s">
        <v>425</v>
      </c>
      <c r="D19" s="218"/>
      <c r="E19" s="219" t="s">
        <v>276</v>
      </c>
    </row>
    <row r="20" spans="1:5" ht="14.25">
      <c r="A20" s="214"/>
      <c r="B20" s="217" t="s">
        <v>492</v>
      </c>
      <c r="C20" s="218" t="s">
        <v>528</v>
      </c>
      <c r="D20" s="218"/>
      <c r="E20" s="219" t="s">
        <v>299</v>
      </c>
    </row>
    <row r="21" spans="1:5" ht="14.25">
      <c r="A21" s="214"/>
      <c r="B21" s="217"/>
      <c r="C21" s="218" t="s">
        <v>504</v>
      </c>
      <c r="D21" s="218"/>
      <c r="E21" s="219" t="s">
        <v>302</v>
      </c>
    </row>
    <row r="22" spans="1:5" ht="14.25">
      <c r="A22" s="214"/>
      <c r="B22" s="217"/>
      <c r="C22" s="218" t="s">
        <v>531</v>
      </c>
      <c r="D22" s="218"/>
      <c r="E22" s="219" t="s">
        <v>314</v>
      </c>
    </row>
    <row r="23" spans="1:5" ht="14.25">
      <c r="A23" s="214"/>
      <c r="B23" s="217"/>
      <c r="C23" s="218"/>
      <c r="D23" s="218"/>
      <c r="E23" s="219"/>
    </row>
    <row r="24" spans="1:5" ht="14.25">
      <c r="A24" s="214" t="s">
        <v>15</v>
      </c>
      <c r="B24" s="217" t="s">
        <v>578</v>
      </c>
      <c r="C24" s="218" t="s">
        <v>530</v>
      </c>
      <c r="D24" s="218"/>
      <c r="E24" s="219" t="s">
        <v>300</v>
      </c>
    </row>
    <row r="25" spans="1:5" ht="14.25">
      <c r="A25" s="214"/>
      <c r="B25" s="217"/>
      <c r="C25" s="218" t="s">
        <v>579</v>
      </c>
      <c r="D25" s="218"/>
      <c r="E25" s="219" t="s">
        <v>282</v>
      </c>
    </row>
    <row r="26" spans="1:5" ht="14.25">
      <c r="A26" s="214"/>
      <c r="B26" s="217"/>
      <c r="C26" s="218" t="s">
        <v>529</v>
      </c>
      <c r="D26" s="218"/>
      <c r="E26" s="219" t="s">
        <v>304</v>
      </c>
    </row>
    <row r="27" spans="1:5" ht="14.25">
      <c r="A27" s="214"/>
      <c r="B27" s="217"/>
      <c r="C27" s="218" t="s">
        <v>531</v>
      </c>
      <c r="D27" s="218"/>
      <c r="E27" s="219" t="s">
        <v>314</v>
      </c>
    </row>
    <row r="28" spans="1:5" ht="14.25">
      <c r="A28" s="214"/>
      <c r="B28" s="217"/>
      <c r="C28" s="218"/>
      <c r="D28" s="218"/>
      <c r="E28" s="219"/>
    </row>
    <row r="29" spans="1:5" ht="14.25">
      <c r="A29" s="214" t="s">
        <v>156</v>
      </c>
      <c r="B29" s="217" t="s">
        <v>155</v>
      </c>
      <c r="C29" s="31" t="s">
        <v>532</v>
      </c>
      <c r="D29" s="218"/>
      <c r="E29" s="219" t="s">
        <v>318</v>
      </c>
    </row>
    <row r="30" spans="1:5" ht="14.25">
      <c r="A30" s="214"/>
      <c r="B30" s="217"/>
      <c r="C30" s="31" t="s">
        <v>533</v>
      </c>
      <c r="D30" s="218"/>
      <c r="E30" s="219"/>
    </row>
    <row r="31" spans="1:4" ht="14.25">
      <c r="A31" s="214"/>
      <c r="B31" s="217"/>
      <c r="D31" s="218"/>
    </row>
    <row r="32" spans="1:5" ht="14.25">
      <c r="A32" s="224" t="s">
        <v>16</v>
      </c>
      <c r="B32" s="225"/>
      <c r="C32" s="150" t="s">
        <v>497</v>
      </c>
      <c r="D32" s="152"/>
      <c r="E32" s="151"/>
    </row>
    <row r="33" spans="1:5" ht="14.25">
      <c r="A33" s="224"/>
      <c r="B33" s="226"/>
      <c r="C33" s="150"/>
      <c r="D33" s="152"/>
      <c r="E33" s="151"/>
    </row>
    <row r="34" spans="1:5" ht="14.25">
      <c r="A34" s="224"/>
      <c r="B34" s="225"/>
      <c r="C34" s="216"/>
      <c r="D34" s="218"/>
      <c r="E34" s="219"/>
    </row>
    <row r="35" spans="1:5" ht="14.25">
      <c r="A35" s="214"/>
      <c r="B35" s="217"/>
      <c r="C35" s="218"/>
      <c r="D35" s="125"/>
      <c r="E35" s="218"/>
    </row>
    <row r="36" spans="1:5" ht="14.25">
      <c r="A36" s="435"/>
      <c r="B36" s="435"/>
      <c r="C36" s="218"/>
      <c r="D36" s="218"/>
      <c r="E36" s="219"/>
    </row>
    <row r="37" spans="1:8" ht="14.25">
      <c r="A37" s="214" t="s">
        <v>17</v>
      </c>
      <c r="B37" s="217"/>
      <c r="C37" s="218" t="s">
        <v>538</v>
      </c>
      <c r="D37" s="218"/>
      <c r="E37" s="218"/>
      <c r="F37" s="31"/>
      <c r="G37" s="152"/>
      <c r="H37" s="151"/>
    </row>
    <row r="38" spans="1:5" ht="14.25">
      <c r="A38" s="214"/>
      <c r="B38" s="217"/>
      <c r="C38" s="218" t="s">
        <v>540</v>
      </c>
      <c r="D38" s="125"/>
      <c r="E38" s="218"/>
    </row>
    <row r="39" spans="1:5" ht="14.25">
      <c r="A39" s="214"/>
      <c r="B39" s="217"/>
      <c r="C39" s="218" t="s">
        <v>541</v>
      </c>
      <c r="D39" s="125"/>
      <c r="E39" s="218"/>
    </row>
    <row r="40" spans="1:5" ht="14.25">
      <c r="A40" s="214" t="s">
        <v>18</v>
      </c>
      <c r="B40" s="217"/>
      <c r="C40" s="432" t="s">
        <v>542</v>
      </c>
      <c r="D40" s="432"/>
      <c r="E40" s="432"/>
    </row>
    <row r="41" spans="1:5" ht="14.25">
      <c r="A41" s="214"/>
      <c r="B41" s="214"/>
      <c r="C41" s="432" t="s">
        <v>539</v>
      </c>
      <c r="D41" s="432"/>
      <c r="E41" s="432"/>
    </row>
    <row r="42" spans="1:5" ht="14.25">
      <c r="A42" s="214"/>
      <c r="B42" s="214"/>
      <c r="C42" s="227"/>
      <c r="D42" s="227"/>
      <c r="E42" s="227"/>
    </row>
    <row r="43" spans="1:5" ht="14.25">
      <c r="A43" s="214" t="s">
        <v>19</v>
      </c>
      <c r="B43" s="214"/>
      <c r="C43" s="433" t="s">
        <v>577</v>
      </c>
      <c r="D43" s="433"/>
      <c r="E43" s="433"/>
    </row>
    <row r="44" spans="1:5" ht="14.25">
      <c r="A44" s="214"/>
      <c r="B44" s="214"/>
      <c r="C44" s="214"/>
      <c r="D44" s="214"/>
      <c r="E44" s="214"/>
    </row>
    <row r="45" spans="1:5" ht="14.25">
      <c r="A45" s="217" t="s">
        <v>20</v>
      </c>
      <c r="B45" s="214"/>
      <c r="C45" s="214"/>
      <c r="D45" s="214"/>
      <c r="E45" s="214"/>
    </row>
    <row r="46" spans="1:5" ht="14.25">
      <c r="A46" s="217" t="s">
        <v>426</v>
      </c>
      <c r="B46" s="214"/>
      <c r="C46" s="214"/>
      <c r="D46" s="214"/>
      <c r="E46" s="214"/>
    </row>
    <row r="47" spans="1:5" ht="14.25">
      <c r="A47" s="217"/>
      <c r="B47" s="214"/>
      <c r="C47" s="214"/>
      <c r="D47" s="214"/>
      <c r="E47" s="214"/>
    </row>
    <row r="48" spans="1:5" ht="14.25">
      <c r="A48" s="6" t="s">
        <v>21</v>
      </c>
      <c r="B48" s="214"/>
      <c r="C48" s="214"/>
      <c r="D48" s="214"/>
      <c r="E48" s="214"/>
    </row>
    <row r="49" spans="1:5" ht="16.5">
      <c r="A49" s="6" t="s">
        <v>22</v>
      </c>
      <c r="B49" s="228"/>
      <c r="C49" s="228"/>
      <c r="D49" s="228"/>
      <c r="E49" s="228"/>
    </row>
    <row r="50" spans="1:5" ht="12.75">
      <c r="A50" s="437" t="s">
        <v>534</v>
      </c>
      <c r="B50" s="437"/>
      <c r="C50" s="437"/>
      <c r="D50" s="437"/>
      <c r="E50" s="437"/>
    </row>
    <row r="51" spans="1:5" ht="12.75" customHeight="1">
      <c r="A51" s="437"/>
      <c r="B51" s="437"/>
      <c r="C51" s="437"/>
      <c r="D51" s="437"/>
      <c r="E51" s="437"/>
    </row>
    <row r="52" spans="1:5" ht="12.75" customHeight="1">
      <c r="A52" s="436" t="s">
        <v>535</v>
      </c>
      <c r="B52" s="436"/>
      <c r="C52" s="436"/>
      <c r="D52" s="436"/>
      <c r="E52" s="436"/>
    </row>
    <row r="53" spans="1:5" ht="12.75">
      <c r="A53" s="436"/>
      <c r="B53" s="436"/>
      <c r="C53" s="436"/>
      <c r="D53" s="436"/>
      <c r="E53" s="43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10">
    <mergeCell ref="A53:E53"/>
    <mergeCell ref="A50:E51"/>
    <mergeCell ref="A52:E52"/>
    <mergeCell ref="F2:O2"/>
    <mergeCell ref="C41:E41"/>
    <mergeCell ref="C40:E40"/>
    <mergeCell ref="C43:E43"/>
    <mergeCell ref="A1:E1"/>
    <mergeCell ref="A2:E2"/>
    <mergeCell ref="A36:B36"/>
  </mergeCells>
  <hyperlinks>
    <hyperlink ref="A52" r:id="rId1" display="www.majakborovany.wz.cz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501</v>
      </c>
      <c r="B3" s="441"/>
      <c r="C3" s="441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441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18">
        <v>1</v>
      </c>
      <c r="B8" s="342" t="s">
        <v>162</v>
      </c>
      <c r="C8" s="313" t="s">
        <v>163</v>
      </c>
      <c r="D8" s="304" t="s">
        <v>97</v>
      </c>
      <c r="E8" s="304" t="s">
        <v>414</v>
      </c>
      <c r="F8" s="313" t="s">
        <v>63</v>
      </c>
      <c r="G8" s="39">
        <v>95</v>
      </c>
      <c r="H8" s="39">
        <v>95</v>
      </c>
      <c r="I8" s="39">
        <v>94</v>
      </c>
      <c r="J8" s="79">
        <f>AVERAGE(G8:I8)</f>
        <v>94.66666666666667</v>
      </c>
      <c r="K8" s="80">
        <v>94</v>
      </c>
      <c r="L8" s="81">
        <v>92</v>
      </c>
      <c r="M8" s="80">
        <v>100</v>
      </c>
      <c r="N8" s="82">
        <f>((K8+L8+M8)-MIN(K8:M8))/2</f>
        <v>97</v>
      </c>
      <c r="O8" s="79">
        <f>J8+N8</f>
        <v>191.66666666666669</v>
      </c>
      <c r="P8" s="114">
        <f>VLOOKUP($A$8:$A$96,'Body do MiČR'!$B$3:$D$102,2)</f>
        <v>100</v>
      </c>
      <c r="S8" s="9"/>
      <c r="T8" s="9"/>
    </row>
    <row r="9" spans="1:20" ht="15" customHeight="1">
      <c r="A9" s="117">
        <v>2</v>
      </c>
      <c r="B9" s="343" t="s">
        <v>102</v>
      </c>
      <c r="C9" s="306" t="s">
        <v>103</v>
      </c>
      <c r="D9" s="307" t="s">
        <v>97</v>
      </c>
      <c r="E9" s="307" t="s">
        <v>413</v>
      </c>
      <c r="F9" s="308" t="s">
        <v>77</v>
      </c>
      <c r="G9" s="38">
        <v>90</v>
      </c>
      <c r="H9" s="38">
        <v>94</v>
      </c>
      <c r="I9" s="38">
        <v>92</v>
      </c>
      <c r="J9" s="84">
        <f>AVERAGE(G9:I9)</f>
        <v>92</v>
      </c>
      <c r="K9" s="85">
        <v>93</v>
      </c>
      <c r="L9" s="83">
        <v>100</v>
      </c>
      <c r="M9" s="83">
        <v>98</v>
      </c>
      <c r="N9" s="86">
        <f>((K9+L9+M9)-MIN(K9:M9))/2</f>
        <v>99</v>
      </c>
      <c r="O9" s="84">
        <f>J9+N9</f>
        <v>191</v>
      </c>
      <c r="P9" s="116">
        <f>VLOOKUP($A$9:$A$97,'Body do MiČR'!$B$3:$D$102,2)</f>
        <v>80</v>
      </c>
      <c r="S9" s="9"/>
      <c r="T9" s="9"/>
    </row>
    <row r="10" spans="1:20" ht="15" customHeight="1" thickBot="1">
      <c r="A10" s="179">
        <v>3</v>
      </c>
      <c r="B10" s="344" t="s">
        <v>104</v>
      </c>
      <c r="C10" s="414" t="s">
        <v>105</v>
      </c>
      <c r="D10" s="416" t="s">
        <v>97</v>
      </c>
      <c r="E10" s="341" t="s">
        <v>516</v>
      </c>
      <c r="F10" s="340" t="s">
        <v>63</v>
      </c>
      <c r="G10" s="40">
        <v>90</v>
      </c>
      <c r="H10" s="40">
        <v>91</v>
      </c>
      <c r="I10" s="40">
        <v>93</v>
      </c>
      <c r="J10" s="180">
        <f>AVERAGE(G10:I10)</f>
        <v>91.33333333333333</v>
      </c>
      <c r="K10" s="87">
        <v>94</v>
      </c>
      <c r="L10" s="87">
        <v>100</v>
      </c>
      <c r="M10" s="88">
        <v>94</v>
      </c>
      <c r="N10" s="181">
        <f>((K10+L10+M10)-MIN(K10:M10))/2</f>
        <v>97</v>
      </c>
      <c r="O10" s="180">
        <f>J10+N10</f>
        <v>188.33333333333331</v>
      </c>
      <c r="P10" s="115">
        <f>VLOOKUP($A$9:$A$97,'Body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45" t="s">
        <v>25</v>
      </c>
      <c r="D12" s="445"/>
      <c r="E12" s="12" t="s">
        <v>9</v>
      </c>
      <c r="F12" s="446" t="s">
        <v>38</v>
      </c>
      <c r="G12" s="446"/>
      <c r="H12" s="446"/>
      <c r="I12" s="447" t="s">
        <v>39</v>
      </c>
      <c r="J12" s="447"/>
      <c r="K12" s="448" t="s">
        <v>25</v>
      </c>
      <c r="L12" s="448"/>
      <c r="M12" s="448"/>
      <c r="N12" s="14" t="s">
        <v>9</v>
      </c>
      <c r="O12" s="446" t="s">
        <v>38</v>
      </c>
      <c r="P12" s="446"/>
    </row>
    <row r="13" spans="2:16" ht="15" customHeight="1">
      <c r="B13" s="18" t="s">
        <v>209</v>
      </c>
      <c r="C13" s="481" t="s">
        <v>553</v>
      </c>
      <c r="D13" s="482"/>
      <c r="E13" s="316" t="s">
        <v>284</v>
      </c>
      <c r="F13" s="450"/>
      <c r="G13" s="450"/>
      <c r="H13" s="450"/>
      <c r="I13" s="452" t="s">
        <v>40</v>
      </c>
      <c r="J13" s="452"/>
      <c r="K13" s="453" t="s">
        <v>120</v>
      </c>
      <c r="L13" s="454"/>
      <c r="M13" s="455"/>
      <c r="N13" s="155" t="s">
        <v>303</v>
      </c>
      <c r="O13" s="450"/>
      <c r="P13" s="450"/>
    </row>
    <row r="14" spans="2:16" ht="15" customHeight="1">
      <c r="B14" s="18" t="s">
        <v>550</v>
      </c>
      <c r="C14" s="451" t="s">
        <v>88</v>
      </c>
      <c r="D14" s="451"/>
      <c r="E14" s="316" t="s">
        <v>282</v>
      </c>
      <c r="F14" s="450"/>
      <c r="G14" s="450"/>
      <c r="H14" s="450"/>
      <c r="I14" s="452" t="s">
        <v>41</v>
      </c>
      <c r="J14" s="452"/>
      <c r="K14" s="453" t="s">
        <v>122</v>
      </c>
      <c r="L14" s="454"/>
      <c r="M14" s="455"/>
      <c r="N14" s="155" t="s">
        <v>299</v>
      </c>
      <c r="O14" s="450"/>
      <c r="P14" s="450"/>
    </row>
    <row r="15" spans="2:16" ht="15" customHeight="1">
      <c r="B15" s="18">
        <v>3</v>
      </c>
      <c r="C15" s="451" t="s">
        <v>252</v>
      </c>
      <c r="D15" s="451"/>
      <c r="E15" s="316" t="s">
        <v>216</v>
      </c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5"/>
      <c r="C16" s="451"/>
      <c r="D16" s="451"/>
      <c r="E16" s="16"/>
      <c r="F16" s="450"/>
      <c r="G16" s="450"/>
      <c r="H16" s="450"/>
      <c r="I16" s="456"/>
      <c r="J16" s="456"/>
      <c r="K16" s="453"/>
      <c r="L16" s="454"/>
      <c r="M16" s="455"/>
      <c r="N16" s="155"/>
      <c r="O16" s="450"/>
      <c r="P16" s="450"/>
    </row>
    <row r="17" spans="2:16" ht="15" customHeight="1">
      <c r="B17" s="15"/>
      <c r="C17" s="451"/>
      <c r="D17" s="451"/>
      <c r="E17" s="16"/>
      <c r="F17" s="450"/>
      <c r="G17" s="450"/>
      <c r="H17" s="450"/>
      <c r="I17" s="458"/>
      <c r="J17" s="458"/>
      <c r="K17" s="459"/>
      <c r="L17" s="460"/>
      <c r="M17" s="460"/>
      <c r="N17" s="119"/>
      <c r="O17" s="450"/>
      <c r="P17" s="450"/>
    </row>
    <row r="18" spans="2:16" ht="15" customHeight="1">
      <c r="B18" s="15"/>
      <c r="C18" s="451"/>
      <c r="D18" s="451"/>
      <c r="E18" s="16"/>
      <c r="F18" s="450"/>
      <c r="G18" s="450"/>
      <c r="H18" s="450"/>
      <c r="I18" s="457" t="s">
        <v>42</v>
      </c>
      <c r="J18" s="457"/>
      <c r="K18" s="453" t="s">
        <v>252</v>
      </c>
      <c r="L18" s="454"/>
      <c r="M18" s="455"/>
      <c r="N18" s="155" t="s">
        <v>216</v>
      </c>
      <c r="O18" s="450"/>
      <c r="P18" s="450"/>
    </row>
    <row r="19" spans="2:16" ht="15" customHeight="1" thickBot="1">
      <c r="B19" s="19" t="s">
        <v>43</v>
      </c>
      <c r="C19" s="464"/>
      <c r="D19" s="464"/>
      <c r="E19" s="212"/>
      <c r="F19" s="462"/>
      <c r="G19" s="462"/>
      <c r="H19" s="462"/>
      <c r="I19" s="465" t="s">
        <v>43</v>
      </c>
      <c r="J19" s="465"/>
      <c r="K19" s="466" t="s">
        <v>196</v>
      </c>
      <c r="L19" s="467"/>
      <c r="M19" s="468"/>
      <c r="N19" s="212" t="s">
        <v>314</v>
      </c>
      <c r="O19" s="462"/>
      <c r="P19" s="462"/>
    </row>
    <row r="20" spans="1:11" ht="15" customHeight="1">
      <c r="A20" s="21"/>
      <c r="B20" s="21"/>
      <c r="C20" s="469"/>
      <c r="D20" s="469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6">
    <mergeCell ref="O6:O7"/>
    <mergeCell ref="G6:I6"/>
    <mergeCell ref="A6:A7"/>
    <mergeCell ref="B6:B7"/>
    <mergeCell ref="C6:C7"/>
    <mergeCell ref="A3:C4"/>
    <mergeCell ref="D6:D7"/>
    <mergeCell ref="E6:E7"/>
    <mergeCell ref="F6:F7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K15:M15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O18:P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C17:D17"/>
    <mergeCell ref="F17:H17"/>
    <mergeCell ref="I17:J17"/>
    <mergeCell ref="K17:M17"/>
    <mergeCell ref="F18:H18"/>
    <mergeCell ref="I18:J18"/>
    <mergeCell ref="K18:M18"/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500</v>
      </c>
      <c r="B3" s="441"/>
      <c r="C3" s="441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441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18">
        <v>1</v>
      </c>
      <c r="B8" s="396" t="s">
        <v>66</v>
      </c>
      <c r="C8" s="398" t="s">
        <v>464</v>
      </c>
      <c r="D8" s="426" t="s">
        <v>198</v>
      </c>
      <c r="E8" s="304" t="s">
        <v>444</v>
      </c>
      <c r="F8" s="305" t="s">
        <v>77</v>
      </c>
      <c r="G8" s="39">
        <v>92</v>
      </c>
      <c r="H8" s="39">
        <v>89</v>
      </c>
      <c r="I8" s="39">
        <v>93</v>
      </c>
      <c r="J8" s="79">
        <f>AVERAGE(G8:I8)</f>
        <v>91.33333333333333</v>
      </c>
      <c r="K8" s="80">
        <v>98</v>
      </c>
      <c r="L8" s="81">
        <v>94</v>
      </c>
      <c r="M8" s="80">
        <v>100</v>
      </c>
      <c r="N8" s="82">
        <f>((K8+L8+M8)-MIN(K8:M8))/2</f>
        <v>99</v>
      </c>
      <c r="O8" s="79">
        <f>J8+N8</f>
        <v>190.33333333333331</v>
      </c>
      <c r="P8" s="114">
        <f>VLOOKUP($A$8:$A$95,'Body do MiČR'!$B$3:$D$102,2)</f>
        <v>100</v>
      </c>
      <c r="S8" s="9"/>
      <c r="T8" s="9"/>
    </row>
    <row r="9" spans="1:20" ht="14.25" customHeight="1" thickBot="1">
      <c r="A9" s="179">
        <v>2</v>
      </c>
      <c r="B9" s="423" t="s">
        <v>482</v>
      </c>
      <c r="C9" s="424" t="s">
        <v>483</v>
      </c>
      <c r="D9" s="425" t="s">
        <v>52</v>
      </c>
      <c r="E9" s="341" t="s">
        <v>444</v>
      </c>
      <c r="F9" s="345" t="s">
        <v>77</v>
      </c>
      <c r="G9" s="40">
        <v>85</v>
      </c>
      <c r="H9" s="40">
        <v>85</v>
      </c>
      <c r="I9" s="40">
        <v>88</v>
      </c>
      <c r="J9" s="180">
        <f>AVERAGE(G9:I9)</f>
        <v>86</v>
      </c>
      <c r="K9" s="87">
        <v>98</v>
      </c>
      <c r="L9" s="88">
        <v>94</v>
      </c>
      <c r="M9" s="87">
        <v>98</v>
      </c>
      <c r="N9" s="181">
        <f>((K9+L9+M9)-MIN(K9:M9))/2</f>
        <v>98</v>
      </c>
      <c r="O9" s="180">
        <f>J9+N9</f>
        <v>184</v>
      </c>
      <c r="P9" s="115">
        <f>VLOOKUP($A$9:$A$96,'Body do MiČR'!$B$3:$D$102,2)</f>
        <v>80</v>
      </c>
      <c r="S9" s="9"/>
      <c r="T9" s="9"/>
    </row>
    <row r="10" ht="15" customHeight="1" thickBot="1"/>
    <row r="11" spans="2:16" ht="15" customHeight="1">
      <c r="B11" s="11" t="s">
        <v>29</v>
      </c>
      <c r="C11" s="445" t="s">
        <v>25</v>
      </c>
      <c r="D11" s="445"/>
      <c r="E11" s="12" t="s">
        <v>9</v>
      </c>
      <c r="F11" s="446" t="s">
        <v>38</v>
      </c>
      <c r="G11" s="446"/>
      <c r="H11" s="446"/>
      <c r="I11" s="447" t="s">
        <v>39</v>
      </c>
      <c r="J11" s="447"/>
      <c r="K11" s="448" t="s">
        <v>25</v>
      </c>
      <c r="L11" s="448"/>
      <c r="M11" s="448"/>
      <c r="N11" s="14" t="s">
        <v>9</v>
      </c>
      <c r="O11" s="446" t="s">
        <v>38</v>
      </c>
      <c r="P11" s="446"/>
    </row>
    <row r="12" spans="2:16" ht="15" customHeight="1">
      <c r="B12" s="18" t="s">
        <v>209</v>
      </c>
      <c r="C12" s="481" t="s">
        <v>553</v>
      </c>
      <c r="D12" s="482"/>
      <c r="E12" s="316" t="s">
        <v>284</v>
      </c>
      <c r="F12" s="450"/>
      <c r="G12" s="450"/>
      <c r="H12" s="450"/>
      <c r="I12" s="452" t="s">
        <v>40</v>
      </c>
      <c r="J12" s="452"/>
      <c r="K12" s="453" t="s">
        <v>120</v>
      </c>
      <c r="L12" s="454"/>
      <c r="M12" s="455"/>
      <c r="N12" s="155" t="s">
        <v>303</v>
      </c>
      <c r="O12" s="450"/>
      <c r="P12" s="450"/>
    </row>
    <row r="13" spans="2:16" ht="15" customHeight="1">
      <c r="B13" s="18" t="s">
        <v>550</v>
      </c>
      <c r="C13" s="451" t="s">
        <v>88</v>
      </c>
      <c r="D13" s="451"/>
      <c r="E13" s="316" t="s">
        <v>282</v>
      </c>
      <c r="F13" s="450"/>
      <c r="G13" s="450"/>
      <c r="H13" s="450"/>
      <c r="I13" s="452" t="s">
        <v>41</v>
      </c>
      <c r="J13" s="452"/>
      <c r="K13" s="453" t="s">
        <v>122</v>
      </c>
      <c r="L13" s="454"/>
      <c r="M13" s="455"/>
      <c r="N13" s="155" t="s">
        <v>299</v>
      </c>
      <c r="O13" s="450"/>
      <c r="P13" s="450"/>
    </row>
    <row r="14" spans="2:16" ht="15" customHeight="1">
      <c r="B14" s="18">
        <v>3</v>
      </c>
      <c r="C14" s="451" t="s">
        <v>252</v>
      </c>
      <c r="D14" s="451"/>
      <c r="E14" s="316" t="s">
        <v>216</v>
      </c>
      <c r="F14" s="450"/>
      <c r="G14" s="450"/>
      <c r="H14" s="450"/>
      <c r="I14" s="456"/>
      <c r="J14" s="456"/>
      <c r="K14" s="453"/>
      <c r="L14" s="454"/>
      <c r="M14" s="455"/>
      <c r="N14" s="155"/>
      <c r="O14" s="450"/>
      <c r="P14" s="450"/>
    </row>
    <row r="15" spans="2:16" ht="15" customHeight="1">
      <c r="B15" s="15"/>
      <c r="C15" s="451"/>
      <c r="D15" s="451"/>
      <c r="E15" s="16"/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5"/>
      <c r="C16" s="451"/>
      <c r="D16" s="451"/>
      <c r="E16" s="16"/>
      <c r="F16" s="450"/>
      <c r="G16" s="450"/>
      <c r="H16" s="450"/>
      <c r="I16" s="458"/>
      <c r="J16" s="458"/>
      <c r="K16" s="459"/>
      <c r="L16" s="460"/>
      <c r="M16" s="460"/>
      <c r="N16" s="119"/>
      <c r="O16" s="450"/>
      <c r="P16" s="450"/>
    </row>
    <row r="17" spans="2:16" ht="15" customHeight="1">
      <c r="B17" s="15"/>
      <c r="C17" s="451"/>
      <c r="D17" s="451"/>
      <c r="E17" s="16"/>
      <c r="F17" s="450"/>
      <c r="G17" s="450"/>
      <c r="H17" s="450"/>
      <c r="I17" s="457" t="s">
        <v>42</v>
      </c>
      <c r="J17" s="457"/>
      <c r="K17" s="453" t="s">
        <v>252</v>
      </c>
      <c r="L17" s="454"/>
      <c r="M17" s="455"/>
      <c r="N17" s="155" t="s">
        <v>216</v>
      </c>
      <c r="O17" s="450"/>
      <c r="P17" s="450"/>
    </row>
    <row r="18" spans="2:16" ht="15" customHeight="1" thickBot="1">
      <c r="B18" s="19" t="s">
        <v>43</v>
      </c>
      <c r="C18" s="464"/>
      <c r="D18" s="464"/>
      <c r="E18" s="212"/>
      <c r="F18" s="462"/>
      <c r="G18" s="462"/>
      <c r="H18" s="462"/>
      <c r="I18" s="465" t="s">
        <v>43</v>
      </c>
      <c r="J18" s="465"/>
      <c r="K18" s="466" t="s">
        <v>196</v>
      </c>
      <c r="L18" s="467"/>
      <c r="M18" s="468"/>
      <c r="N18" s="212" t="s">
        <v>314</v>
      </c>
      <c r="O18" s="462"/>
      <c r="P18" s="462"/>
    </row>
    <row r="19" spans="1:11" ht="15" customHeight="1">
      <c r="A19" s="21"/>
      <c r="B19" s="21"/>
      <c r="C19" s="469"/>
      <c r="D19" s="469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6">
    <mergeCell ref="A1:J1"/>
    <mergeCell ref="A2:J2"/>
    <mergeCell ref="O18:P18"/>
    <mergeCell ref="C19:D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A3:C4"/>
    <mergeCell ref="D6:D7"/>
    <mergeCell ref="E6:E7"/>
    <mergeCell ref="F6:F7"/>
    <mergeCell ref="G6:I6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16" ht="19.5" customHeight="1">
      <c r="A3" s="441" t="s">
        <v>81</v>
      </c>
      <c r="B3" s="44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441"/>
      <c r="B4" s="44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>
      <c r="V5" s="9"/>
      <c r="W5" s="9"/>
    </row>
    <row r="6" spans="1:23" ht="12.75" customHeight="1">
      <c r="A6" s="443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39" t="s">
        <v>28</v>
      </c>
      <c r="G6" s="440" t="s">
        <v>29</v>
      </c>
      <c r="H6" s="440"/>
      <c r="I6" s="440"/>
      <c r="J6" s="449" t="s">
        <v>30</v>
      </c>
      <c r="K6" s="483" t="s">
        <v>82</v>
      </c>
      <c r="L6" s="483"/>
      <c r="M6" s="483"/>
      <c r="N6" s="449" t="s">
        <v>83</v>
      </c>
      <c r="O6" s="440" t="s">
        <v>31</v>
      </c>
      <c r="P6" s="440"/>
      <c r="Q6" s="440"/>
      <c r="R6" s="449" t="s">
        <v>32</v>
      </c>
      <c r="S6" s="449" t="s">
        <v>84</v>
      </c>
      <c r="T6" s="449" t="s">
        <v>33</v>
      </c>
      <c r="U6" s="444" t="s">
        <v>34</v>
      </c>
      <c r="V6" s="9"/>
      <c r="W6" s="9"/>
    </row>
    <row r="7" spans="1:23" ht="13.5" thickBot="1">
      <c r="A7" s="443"/>
      <c r="B7" s="439"/>
      <c r="C7" s="439"/>
      <c r="D7" s="439"/>
      <c r="E7" s="439"/>
      <c r="F7" s="439"/>
      <c r="G7" s="10" t="s">
        <v>35</v>
      </c>
      <c r="H7" s="10" t="s">
        <v>36</v>
      </c>
      <c r="I7" s="10" t="s">
        <v>37</v>
      </c>
      <c r="J7" s="449"/>
      <c r="K7" s="10" t="s">
        <v>35</v>
      </c>
      <c r="L7" s="10" t="s">
        <v>36</v>
      </c>
      <c r="M7" s="10" t="s">
        <v>37</v>
      </c>
      <c r="N7" s="449"/>
      <c r="O7" s="35" t="s">
        <v>35</v>
      </c>
      <c r="P7" s="10" t="s">
        <v>36</v>
      </c>
      <c r="Q7" s="10" t="s">
        <v>37</v>
      </c>
      <c r="R7" s="449"/>
      <c r="S7" s="449"/>
      <c r="T7" s="449"/>
      <c r="U7" s="444"/>
      <c r="V7" s="9"/>
      <c r="W7" s="9"/>
    </row>
    <row r="8" spans="1:23" ht="15" customHeight="1">
      <c r="A8" s="118">
        <v>1</v>
      </c>
      <c r="B8" s="374" t="s">
        <v>88</v>
      </c>
      <c r="C8" s="375" t="s">
        <v>89</v>
      </c>
      <c r="D8" s="346" t="s">
        <v>186</v>
      </c>
      <c r="E8" s="346" t="s">
        <v>229</v>
      </c>
      <c r="F8" s="347" t="s">
        <v>58</v>
      </c>
      <c r="G8" s="324">
        <v>92</v>
      </c>
      <c r="H8" s="324">
        <v>95</v>
      </c>
      <c r="I8" s="324">
        <v>94</v>
      </c>
      <c r="J8" s="348">
        <f>AVERAGE(G8:I8)</f>
        <v>93.66666666666667</v>
      </c>
      <c r="K8" s="324">
        <v>96</v>
      </c>
      <c r="L8" s="324">
        <v>97</v>
      </c>
      <c r="M8" s="324">
        <v>96</v>
      </c>
      <c r="N8" s="349">
        <f>AVERAGE(K8:M8)</f>
        <v>96.33333333333333</v>
      </c>
      <c r="O8" s="80">
        <v>98</v>
      </c>
      <c r="P8" s="81">
        <v>86</v>
      </c>
      <c r="Q8" s="80">
        <v>96</v>
      </c>
      <c r="R8" s="350">
        <f>((O8+P8+Q8)-MIN(O8:Q8))</f>
        <v>194</v>
      </c>
      <c r="S8" s="184">
        <f>J8+N8</f>
        <v>190</v>
      </c>
      <c r="T8" s="184">
        <f>R8+S8</f>
        <v>384</v>
      </c>
      <c r="U8" s="114">
        <f>VLOOKUP($A$8:$A$87,'Body do MiČR'!$B$3:$D$102,2)</f>
        <v>100</v>
      </c>
      <c r="V8" s="9"/>
      <c r="W8" s="9"/>
    </row>
    <row r="9" spans="1:23" ht="15" customHeight="1">
      <c r="A9" s="263">
        <v>2</v>
      </c>
      <c r="B9" s="270" t="s">
        <v>85</v>
      </c>
      <c r="C9" s="265" t="s">
        <v>86</v>
      </c>
      <c r="D9" s="267" t="s">
        <v>65</v>
      </c>
      <c r="E9" s="266" t="s">
        <v>544</v>
      </c>
      <c r="F9" s="272" t="s">
        <v>56</v>
      </c>
      <c r="G9" s="268">
        <v>79</v>
      </c>
      <c r="H9" s="268">
        <v>81</v>
      </c>
      <c r="I9" s="268">
        <v>80</v>
      </c>
      <c r="J9" s="269">
        <f>AVERAGE(G9:I9)</f>
        <v>80</v>
      </c>
      <c r="K9" s="268">
        <v>93</v>
      </c>
      <c r="L9" s="268">
        <v>93</v>
      </c>
      <c r="M9" s="268">
        <v>92</v>
      </c>
      <c r="N9" s="108">
        <f>AVERAGE(K9:M9)</f>
        <v>92.66666666666667</v>
      </c>
      <c r="O9" s="83">
        <v>94</v>
      </c>
      <c r="P9" s="85">
        <v>89</v>
      </c>
      <c r="Q9" s="83">
        <v>95</v>
      </c>
      <c r="R9" s="188">
        <f>((O9+P9+Q9)-MIN(O9:Q9))</f>
        <v>189</v>
      </c>
      <c r="S9" s="109">
        <f>J9+N9</f>
        <v>172.66666666666669</v>
      </c>
      <c r="T9" s="109">
        <f>R9+S9</f>
        <v>361.6666666666667</v>
      </c>
      <c r="U9" s="116">
        <f>VLOOKUP($A$8:$A$87,'Body do MiČR'!$B$3:$D$102,2)</f>
        <v>80</v>
      </c>
      <c r="V9" s="9"/>
      <c r="W9" s="9"/>
    </row>
    <row r="10" spans="1:23" ht="15" customHeight="1">
      <c r="A10" s="263">
        <v>3</v>
      </c>
      <c r="B10" s="264" t="s">
        <v>62</v>
      </c>
      <c r="C10" s="271" t="s">
        <v>78</v>
      </c>
      <c r="D10" s="266" t="s">
        <v>182</v>
      </c>
      <c r="E10" s="266" t="s">
        <v>76</v>
      </c>
      <c r="F10" s="272" t="s">
        <v>51</v>
      </c>
      <c r="G10" s="268">
        <v>91</v>
      </c>
      <c r="H10" s="268">
        <v>93</v>
      </c>
      <c r="I10" s="268">
        <v>90</v>
      </c>
      <c r="J10" s="269">
        <f>AVERAGE(G10:I10)</f>
        <v>91.33333333333333</v>
      </c>
      <c r="K10" s="268">
        <v>95</v>
      </c>
      <c r="L10" s="268">
        <v>94</v>
      </c>
      <c r="M10" s="268">
        <v>95</v>
      </c>
      <c r="N10" s="108">
        <f>AVERAGE(K10:M10)</f>
        <v>94.66666666666667</v>
      </c>
      <c r="O10" s="83">
        <v>91</v>
      </c>
      <c r="P10" s="85">
        <v>72</v>
      </c>
      <c r="Q10" s="83">
        <v>82</v>
      </c>
      <c r="R10" s="188">
        <f>((O10+P10+Q10)-MIN(O10:Q10))</f>
        <v>173</v>
      </c>
      <c r="S10" s="109">
        <f>J10+N10</f>
        <v>186</v>
      </c>
      <c r="T10" s="109">
        <f>R10+S10</f>
        <v>359</v>
      </c>
      <c r="U10" s="116">
        <f>VLOOKUP($A$8:$A$87,'Body do MiČR'!$B$3:$D$102,2)</f>
        <v>60</v>
      </c>
      <c r="V10" s="9"/>
      <c r="W10" s="9"/>
    </row>
    <row r="11" spans="1:23" ht="15" customHeight="1">
      <c r="A11" s="263">
        <v>4</v>
      </c>
      <c r="B11" s="264" t="s">
        <v>517</v>
      </c>
      <c r="C11" s="271" t="s">
        <v>518</v>
      </c>
      <c r="D11" s="266" t="s">
        <v>186</v>
      </c>
      <c r="E11" s="266" t="s">
        <v>519</v>
      </c>
      <c r="F11" s="273" t="s">
        <v>56</v>
      </c>
      <c r="G11" s="268">
        <v>82</v>
      </c>
      <c r="H11" s="268">
        <v>83</v>
      </c>
      <c r="I11" s="268">
        <v>84</v>
      </c>
      <c r="J11" s="269">
        <f>AVERAGE(G11:I11)</f>
        <v>83</v>
      </c>
      <c r="K11" s="268">
        <v>100</v>
      </c>
      <c r="L11" s="268">
        <v>99</v>
      </c>
      <c r="M11" s="268">
        <v>98</v>
      </c>
      <c r="N11" s="108">
        <f>AVERAGE(K11:M11)</f>
        <v>99</v>
      </c>
      <c r="O11" s="83">
        <v>91</v>
      </c>
      <c r="P11" s="83">
        <v>84</v>
      </c>
      <c r="Q11" s="85">
        <v>74</v>
      </c>
      <c r="R11" s="188">
        <f>((O11+P11+Q11)-MIN(O11:Q11))</f>
        <v>175</v>
      </c>
      <c r="S11" s="109">
        <f>J11+N11</f>
        <v>182</v>
      </c>
      <c r="T11" s="109">
        <f>R11+S11</f>
        <v>357</v>
      </c>
      <c r="U11" s="116">
        <f>VLOOKUP($A$8:$A$87,'Body do MiČR'!$B$3:$D$102,2)</f>
        <v>50</v>
      </c>
      <c r="V11" s="9"/>
      <c r="W11" s="9"/>
    </row>
    <row r="12" spans="1:23" ht="15" customHeight="1" thickBot="1">
      <c r="A12" s="351">
        <v>5</v>
      </c>
      <c r="B12" s="356" t="s">
        <v>225</v>
      </c>
      <c r="C12" s="352" t="s">
        <v>87</v>
      </c>
      <c r="D12" s="353" t="s">
        <v>65</v>
      </c>
      <c r="E12" s="354" t="s">
        <v>484</v>
      </c>
      <c r="F12" s="355" t="s">
        <v>485</v>
      </c>
      <c r="G12" s="40">
        <v>76</v>
      </c>
      <c r="H12" s="40">
        <v>78</v>
      </c>
      <c r="I12" s="40">
        <v>77</v>
      </c>
      <c r="J12" s="189">
        <f>AVERAGE(G12:I12)</f>
        <v>77</v>
      </c>
      <c r="K12" s="40">
        <v>93</v>
      </c>
      <c r="L12" s="40">
        <v>91</v>
      </c>
      <c r="M12" s="40">
        <v>91</v>
      </c>
      <c r="N12" s="189">
        <f>AVERAGE(K12:M12)</f>
        <v>91.66666666666667</v>
      </c>
      <c r="O12" s="87">
        <v>27</v>
      </c>
      <c r="P12" s="88">
        <v>24</v>
      </c>
      <c r="Q12" s="87">
        <v>80</v>
      </c>
      <c r="R12" s="190">
        <f>((O12+P12+Q12)-MIN(O12:Q12))</f>
        <v>107</v>
      </c>
      <c r="S12" s="186">
        <f>J12+N12</f>
        <v>168.66666666666669</v>
      </c>
      <c r="T12" s="186">
        <f>R12+S12</f>
        <v>275.6666666666667</v>
      </c>
      <c r="U12" s="115">
        <f>VLOOKUP($A$8:$A$87,'Body do MiČR'!$B$3:$D$102,2)</f>
        <v>45</v>
      </c>
      <c r="V12" s="9"/>
      <c r="W12" s="9"/>
    </row>
    <row r="13" spans="3:4" ht="15" customHeight="1" thickBot="1">
      <c r="C13" s="486"/>
      <c r="D13" s="486"/>
    </row>
    <row r="14" spans="2:21" ht="15" customHeight="1">
      <c r="B14" s="11" t="s">
        <v>29</v>
      </c>
      <c r="C14" s="445" t="s">
        <v>25</v>
      </c>
      <c r="D14" s="445"/>
      <c r="E14" s="12" t="s">
        <v>9</v>
      </c>
      <c r="F14" s="446" t="s">
        <v>38</v>
      </c>
      <c r="G14" s="446"/>
      <c r="H14" s="446"/>
      <c r="I14" s="487" t="s">
        <v>39</v>
      </c>
      <c r="J14" s="487"/>
      <c r="K14" s="487"/>
      <c r="L14" s="490" t="s">
        <v>25</v>
      </c>
      <c r="M14" s="490"/>
      <c r="N14" s="490"/>
      <c r="O14" s="490"/>
      <c r="P14" s="488" t="s">
        <v>9</v>
      </c>
      <c r="Q14" s="488"/>
      <c r="R14" s="446" t="s">
        <v>38</v>
      </c>
      <c r="S14" s="446"/>
      <c r="T14" s="36"/>
      <c r="U14" s="21"/>
    </row>
    <row r="15" spans="2:21" ht="15" customHeight="1">
      <c r="B15" s="18" t="s">
        <v>209</v>
      </c>
      <c r="C15" s="481" t="s">
        <v>553</v>
      </c>
      <c r="D15" s="482"/>
      <c r="E15" s="316" t="s">
        <v>284</v>
      </c>
      <c r="F15" s="450"/>
      <c r="G15" s="450"/>
      <c r="H15" s="450"/>
      <c r="I15" s="484" t="s">
        <v>40</v>
      </c>
      <c r="J15" s="484"/>
      <c r="K15" s="485"/>
      <c r="L15" s="453" t="s">
        <v>120</v>
      </c>
      <c r="M15" s="454"/>
      <c r="N15" s="454"/>
      <c r="O15" s="455"/>
      <c r="P15" s="489" t="s">
        <v>303</v>
      </c>
      <c r="Q15" s="489"/>
      <c r="R15" s="450"/>
      <c r="S15" s="450"/>
      <c r="T15" s="37"/>
      <c r="U15" s="25"/>
    </row>
    <row r="16" spans="2:21" ht="15" customHeight="1">
      <c r="B16" s="18" t="s">
        <v>550</v>
      </c>
      <c r="C16" s="451" t="s">
        <v>88</v>
      </c>
      <c r="D16" s="451"/>
      <c r="E16" s="316" t="s">
        <v>282</v>
      </c>
      <c r="F16" s="450"/>
      <c r="G16" s="450"/>
      <c r="H16" s="450"/>
      <c r="I16" s="484" t="s">
        <v>41</v>
      </c>
      <c r="J16" s="484"/>
      <c r="K16" s="485"/>
      <c r="L16" s="453" t="s">
        <v>122</v>
      </c>
      <c r="M16" s="454"/>
      <c r="N16" s="454"/>
      <c r="O16" s="455"/>
      <c r="P16" s="489" t="s">
        <v>299</v>
      </c>
      <c r="Q16" s="489"/>
      <c r="R16" s="491"/>
      <c r="S16" s="450"/>
      <c r="T16" s="37"/>
      <c r="U16" s="25"/>
    </row>
    <row r="17" spans="2:21" ht="15" customHeight="1">
      <c r="B17" s="18">
        <v>3</v>
      </c>
      <c r="C17" s="451" t="s">
        <v>252</v>
      </c>
      <c r="D17" s="451"/>
      <c r="E17" s="316" t="s">
        <v>216</v>
      </c>
      <c r="F17" s="450"/>
      <c r="G17" s="450"/>
      <c r="H17" s="450"/>
      <c r="I17" s="492"/>
      <c r="J17" s="492"/>
      <c r="K17" s="493"/>
      <c r="L17" s="453" t="s">
        <v>114</v>
      </c>
      <c r="M17" s="454"/>
      <c r="N17" s="454"/>
      <c r="O17" s="455"/>
      <c r="P17" s="489" t="s">
        <v>276</v>
      </c>
      <c r="Q17" s="489"/>
      <c r="R17" s="491"/>
      <c r="S17" s="450"/>
      <c r="T17" s="37"/>
      <c r="U17" s="25"/>
    </row>
    <row r="18" spans="2:21" ht="15" customHeight="1">
      <c r="B18" s="15"/>
      <c r="C18" s="451"/>
      <c r="D18" s="451"/>
      <c r="E18" s="16"/>
      <c r="F18" s="450"/>
      <c r="G18" s="450"/>
      <c r="H18" s="450"/>
      <c r="I18" s="492"/>
      <c r="J18" s="492"/>
      <c r="K18" s="493"/>
      <c r="L18" s="453"/>
      <c r="M18" s="454"/>
      <c r="N18" s="454"/>
      <c r="O18" s="455"/>
      <c r="P18" s="489"/>
      <c r="Q18" s="489"/>
      <c r="R18" s="491"/>
      <c r="S18" s="450"/>
      <c r="T18" s="37"/>
      <c r="U18" s="25"/>
    </row>
    <row r="19" spans="2:21" ht="15" customHeight="1">
      <c r="B19" s="18"/>
      <c r="C19" s="451"/>
      <c r="D19" s="451"/>
      <c r="E19" s="16"/>
      <c r="F19" s="450"/>
      <c r="G19" s="450"/>
      <c r="H19" s="450"/>
      <c r="I19" s="501"/>
      <c r="J19" s="501"/>
      <c r="K19" s="474"/>
      <c r="L19" s="497"/>
      <c r="M19" s="497"/>
      <c r="N19" s="497"/>
      <c r="O19" s="497"/>
      <c r="P19" s="494"/>
      <c r="Q19" s="494"/>
      <c r="R19" s="491"/>
      <c r="S19" s="450"/>
      <c r="T19" s="37"/>
      <c r="U19" s="25"/>
    </row>
    <row r="20" spans="2:21" ht="15" customHeight="1">
      <c r="B20" s="18"/>
      <c r="C20" s="451"/>
      <c r="D20" s="451"/>
      <c r="E20" s="16"/>
      <c r="F20" s="450"/>
      <c r="G20" s="450"/>
      <c r="H20" s="450"/>
      <c r="I20" s="499" t="s">
        <v>42</v>
      </c>
      <c r="J20" s="499"/>
      <c r="K20" s="500"/>
      <c r="L20" s="453" t="s">
        <v>252</v>
      </c>
      <c r="M20" s="454"/>
      <c r="N20" s="454"/>
      <c r="O20" s="455"/>
      <c r="P20" s="489" t="s">
        <v>216</v>
      </c>
      <c r="Q20" s="489"/>
      <c r="R20" s="491"/>
      <c r="S20" s="450"/>
      <c r="T20" s="37"/>
      <c r="U20" s="25"/>
    </row>
    <row r="21" spans="2:21" ht="15" customHeight="1" thickBot="1">
      <c r="B21" s="19" t="s">
        <v>43</v>
      </c>
      <c r="C21" s="464"/>
      <c r="D21" s="464"/>
      <c r="E21" s="212"/>
      <c r="F21" s="462"/>
      <c r="G21" s="462"/>
      <c r="H21" s="462"/>
      <c r="I21" s="498" t="s">
        <v>43</v>
      </c>
      <c r="J21" s="498"/>
      <c r="K21" s="498"/>
      <c r="L21" s="466" t="s">
        <v>196</v>
      </c>
      <c r="M21" s="467"/>
      <c r="N21" s="467"/>
      <c r="O21" s="468"/>
      <c r="P21" s="495" t="s">
        <v>314</v>
      </c>
      <c r="Q21" s="496"/>
      <c r="R21" s="462"/>
      <c r="S21" s="462"/>
      <c r="T21" s="37"/>
      <c r="U21" s="25"/>
    </row>
    <row r="22" spans="1:15" ht="15" customHeight="1">
      <c r="A22" s="21"/>
      <c r="B22" s="21"/>
      <c r="C22" s="21"/>
      <c r="E22" s="21"/>
      <c r="F22" s="22"/>
      <c r="G22" s="22"/>
      <c r="H22" s="23"/>
      <c r="I22" s="23"/>
      <c r="J22" s="23"/>
      <c r="K22" s="23"/>
      <c r="L22" s="23"/>
      <c r="M22" s="23"/>
      <c r="N22" s="23"/>
      <c r="O22" s="23"/>
    </row>
    <row r="23" spans="1:15" ht="15" customHeight="1">
      <c r="A23" s="21"/>
      <c r="B23" s="24"/>
      <c r="C23" s="24"/>
      <c r="E23" s="21"/>
      <c r="F23" s="21"/>
      <c r="G23" s="22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21"/>
      <c r="B24" s="24"/>
      <c r="C24" s="24"/>
      <c r="E24" s="24"/>
      <c r="F24" s="24"/>
      <c r="G24" s="22"/>
      <c r="H24" s="23"/>
      <c r="I24" s="23"/>
      <c r="J24" s="23"/>
      <c r="K24" s="23"/>
      <c r="L24" s="23"/>
      <c r="M24" s="23"/>
      <c r="N24" s="23"/>
      <c r="O24" s="23"/>
    </row>
    <row r="25" spans="1:15" ht="15" customHeight="1">
      <c r="A25" s="21"/>
      <c r="B25" s="24"/>
      <c r="C25" s="24"/>
      <c r="E25" s="24"/>
      <c r="F25" s="24"/>
      <c r="G25" s="22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21"/>
      <c r="B26" s="24"/>
      <c r="C26" s="24"/>
      <c r="E26" s="24"/>
      <c r="F26" s="24"/>
      <c r="G26" s="22"/>
      <c r="H26" s="23"/>
      <c r="I26" s="23"/>
      <c r="J26" s="23"/>
      <c r="K26" s="23"/>
      <c r="L26" s="23"/>
      <c r="M26" s="23"/>
      <c r="N26" s="23"/>
      <c r="O26" s="23"/>
    </row>
    <row r="27" spans="1:6" ht="15" customHeight="1">
      <c r="A27" s="21"/>
      <c r="B27" s="24"/>
      <c r="C27" s="24"/>
      <c r="E27" s="24"/>
      <c r="F27" s="24"/>
    </row>
    <row r="28" spans="1:6" ht="15" customHeight="1">
      <c r="A28" s="21"/>
      <c r="B28" s="24"/>
      <c r="C28" s="24"/>
      <c r="E28" s="24"/>
      <c r="F28" s="24"/>
    </row>
    <row r="29" spans="5:6" ht="12.75">
      <c r="E29" s="24"/>
      <c r="F29" s="24"/>
    </row>
    <row r="30" spans="5:6" ht="12.75">
      <c r="E30" s="24"/>
      <c r="F30" s="24"/>
    </row>
  </sheetData>
  <sheetProtection/>
  <mergeCells count="67">
    <mergeCell ref="F18:H18"/>
    <mergeCell ref="I18:K18"/>
    <mergeCell ref="C16:D16"/>
    <mergeCell ref="F16:H16"/>
    <mergeCell ref="I20:K20"/>
    <mergeCell ref="P20:Q20"/>
    <mergeCell ref="R20:S20"/>
    <mergeCell ref="L21:O21"/>
    <mergeCell ref="A1:J1"/>
    <mergeCell ref="A2:J2"/>
    <mergeCell ref="C19:D19"/>
    <mergeCell ref="F19:H19"/>
    <mergeCell ref="I19:K19"/>
    <mergeCell ref="C18:D18"/>
    <mergeCell ref="L18:O18"/>
    <mergeCell ref="L19:O19"/>
    <mergeCell ref="L20:O20"/>
    <mergeCell ref="P18:Q18"/>
    <mergeCell ref="R21:S21"/>
    <mergeCell ref="C20:D20"/>
    <mergeCell ref="F20:H20"/>
    <mergeCell ref="C21:D21"/>
    <mergeCell ref="F21:H21"/>
    <mergeCell ref="I21:K21"/>
    <mergeCell ref="R18:S18"/>
    <mergeCell ref="P19:Q19"/>
    <mergeCell ref="R19:S19"/>
    <mergeCell ref="R17:S17"/>
    <mergeCell ref="P17:Q17"/>
    <mergeCell ref="P21:Q21"/>
    <mergeCell ref="R14:S14"/>
    <mergeCell ref="P15:Q15"/>
    <mergeCell ref="R15:S15"/>
    <mergeCell ref="R16:S16"/>
    <mergeCell ref="L17:O17"/>
    <mergeCell ref="C17:D17"/>
    <mergeCell ref="F17:H17"/>
    <mergeCell ref="I17:K17"/>
    <mergeCell ref="E6:E7"/>
    <mergeCell ref="F6:F7"/>
    <mergeCell ref="G6:I6"/>
    <mergeCell ref="P14:Q14"/>
    <mergeCell ref="P16:Q16"/>
    <mergeCell ref="L16:O16"/>
    <mergeCell ref="L15:O15"/>
    <mergeCell ref="L14:O14"/>
    <mergeCell ref="I16:K16"/>
    <mergeCell ref="R6:R7"/>
    <mergeCell ref="C15:D15"/>
    <mergeCell ref="F15:H15"/>
    <mergeCell ref="I15:K15"/>
    <mergeCell ref="S6:S7"/>
    <mergeCell ref="C13:D13"/>
    <mergeCell ref="C14:D14"/>
    <mergeCell ref="F14:H14"/>
    <mergeCell ref="I14:K14"/>
    <mergeCell ref="D6:D7"/>
    <mergeCell ref="A3:B4"/>
    <mergeCell ref="A6:A7"/>
    <mergeCell ref="B6:B7"/>
    <mergeCell ref="C6:C7"/>
    <mergeCell ref="T6:T7"/>
    <mergeCell ref="U6:U7"/>
    <mergeCell ref="J6:J7"/>
    <mergeCell ref="K6:M6"/>
    <mergeCell ref="N6:N7"/>
    <mergeCell ref="O6:Q6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3" ht="19.5" customHeight="1">
      <c r="A3" s="480" t="s">
        <v>131</v>
      </c>
      <c r="B3" s="480"/>
      <c r="C3" s="26"/>
      <c r="D3" s="8"/>
      <c r="E3" s="8"/>
      <c r="F3" s="8"/>
      <c r="G3" s="8"/>
      <c r="H3" s="8"/>
      <c r="I3" s="8"/>
      <c r="J3" s="8"/>
      <c r="K3" s="8"/>
      <c r="L3" s="143"/>
      <c r="M3" s="8"/>
      <c r="N3" s="8"/>
      <c r="O3" s="8"/>
      <c r="P3" s="66"/>
      <c r="Q3" s="67"/>
      <c r="R3" s="8"/>
      <c r="S3" s="8"/>
      <c r="T3" s="8"/>
      <c r="U3" s="8"/>
      <c r="V3" s="8"/>
      <c r="W3" s="8"/>
    </row>
    <row r="4" spans="1:23" ht="19.5" customHeight="1">
      <c r="A4" s="480"/>
      <c r="B4" s="480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1"/>
      <c r="Q4" s="68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5" customFormat="1" ht="15" customHeight="1" thickBot="1">
      <c r="A6" s="443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39" t="s">
        <v>28</v>
      </c>
      <c r="G6" s="41" t="s">
        <v>242</v>
      </c>
      <c r="H6" s="41" t="s">
        <v>132</v>
      </c>
      <c r="I6" s="42" t="s">
        <v>133</v>
      </c>
      <c r="J6" s="137" t="s">
        <v>134</v>
      </c>
      <c r="K6" s="137" t="s">
        <v>146</v>
      </c>
      <c r="L6" s="502" t="s">
        <v>241</v>
      </c>
      <c r="M6" s="503"/>
      <c r="N6" s="503"/>
      <c r="O6" s="504"/>
      <c r="P6" s="514" t="s">
        <v>135</v>
      </c>
      <c r="Q6" s="514"/>
      <c r="R6" s="515"/>
      <c r="S6" s="516" t="s">
        <v>238</v>
      </c>
      <c r="T6" s="517"/>
      <c r="U6" s="517"/>
      <c r="V6" s="517"/>
      <c r="W6" s="517"/>
      <c r="X6" s="517"/>
      <c r="Y6" s="449" t="s">
        <v>239</v>
      </c>
      <c r="Z6" s="444" t="s">
        <v>34</v>
      </c>
      <c r="AA6" s="144"/>
      <c r="AB6" s="518" t="s">
        <v>180</v>
      </c>
      <c r="AD6" s="146"/>
    </row>
    <row r="7" spans="1:30" s="145" customFormat="1" ht="15" customHeight="1" thickBot="1">
      <c r="A7" s="443"/>
      <c r="B7" s="439"/>
      <c r="C7" s="439"/>
      <c r="D7" s="439"/>
      <c r="E7" s="439"/>
      <c r="F7" s="439"/>
      <c r="G7" s="43" t="s">
        <v>136</v>
      </c>
      <c r="H7" s="43" t="s">
        <v>147</v>
      </c>
      <c r="I7" s="43" t="s">
        <v>137</v>
      </c>
      <c r="J7" s="141" t="s">
        <v>240</v>
      </c>
      <c r="K7" s="140">
        <f>(AVERAGE(G8:G11)*POWER(AVERAGE(H8:H11),1/2))/POWER(AVERAGE(I8:I11),1/3)</f>
        <v>304.7184609124587</v>
      </c>
      <c r="L7" s="147" t="s">
        <v>35</v>
      </c>
      <c r="M7" s="147" t="s">
        <v>36</v>
      </c>
      <c r="N7" s="147" t="s">
        <v>37</v>
      </c>
      <c r="O7" s="44" t="s">
        <v>33</v>
      </c>
      <c r="P7" s="44" t="s">
        <v>138</v>
      </c>
      <c r="Q7" s="44" t="s">
        <v>139</v>
      </c>
      <c r="R7" s="45" t="s">
        <v>140</v>
      </c>
      <c r="S7" s="148" t="s">
        <v>232</v>
      </c>
      <c r="T7" s="149" t="s">
        <v>233</v>
      </c>
      <c r="U7" s="147" t="s">
        <v>234</v>
      </c>
      <c r="V7" s="147" t="s">
        <v>237</v>
      </c>
      <c r="W7" s="147" t="s">
        <v>235</v>
      </c>
      <c r="X7" s="147" t="s">
        <v>236</v>
      </c>
      <c r="Y7" s="449"/>
      <c r="Z7" s="444"/>
      <c r="AA7" s="144"/>
      <c r="AB7" s="518"/>
      <c r="AD7" s="146"/>
    </row>
    <row r="8" spans="1:30" ht="15" customHeight="1">
      <c r="A8" s="106">
        <v>1</v>
      </c>
      <c r="B8" s="365" t="s">
        <v>431</v>
      </c>
      <c r="C8" s="367" t="s">
        <v>432</v>
      </c>
      <c r="D8" s="386" t="s">
        <v>199</v>
      </c>
      <c r="E8" s="388" t="s">
        <v>144</v>
      </c>
      <c r="F8" s="232" t="s">
        <v>142</v>
      </c>
      <c r="G8" s="191">
        <v>1100</v>
      </c>
      <c r="H8" s="192">
        <v>0.827</v>
      </c>
      <c r="I8" s="193">
        <v>16.6</v>
      </c>
      <c r="J8" s="134">
        <f>G8*SQRT(H8)/($K$7*POWER(I8,1/3))</f>
        <v>1.286897561116808</v>
      </c>
      <c r="K8" s="194">
        <f>ROUND(IF(J8&gt;1,J8/J8^(2*LOG10(J8)),J8*J8^(2*LOG10(J8))),5)</f>
        <v>1.21771</v>
      </c>
      <c r="L8" s="195">
        <v>71</v>
      </c>
      <c r="M8" s="195">
        <v>73</v>
      </c>
      <c r="N8" s="195">
        <v>72</v>
      </c>
      <c r="O8" s="196">
        <f>AVERAGE(L8:N8)</f>
        <v>72</v>
      </c>
      <c r="P8" s="197">
        <v>2561</v>
      </c>
      <c r="Q8" s="197">
        <v>2200</v>
      </c>
      <c r="R8" s="198">
        <v>2415</v>
      </c>
      <c r="S8" s="199">
        <f>K8*P8</f>
        <v>3118.55531</v>
      </c>
      <c r="T8" s="200">
        <f>ROUND((MIN($S$8:$S$11)/S8)*50,3)</f>
        <v>49.564</v>
      </c>
      <c r="U8" s="126">
        <f>K8*Q8</f>
        <v>2678.962</v>
      </c>
      <c r="V8" s="200">
        <f>ROUND((MIN($U$8:$U$11)/U8)*50,3)</f>
        <v>46.318</v>
      </c>
      <c r="W8" s="126">
        <f>K8*R8</f>
        <v>2940.76965</v>
      </c>
      <c r="X8" s="389">
        <f>ROUND((MIN($W$8:$W$11)/W8)*50,3)</f>
        <v>41.252</v>
      </c>
      <c r="Y8" s="201">
        <f>ROUND(O8+T8+V8+X8-(MIN(T8,V8,X8)),3)</f>
        <v>167.882</v>
      </c>
      <c r="Z8" s="114">
        <f>VLOOKUP($A$8:$A$81,'Body do MiČR'!$B$3:$D$102,2)</f>
        <v>100</v>
      </c>
      <c r="AA8" s="9"/>
      <c r="AB8" s="90">
        <f>MIN(T8,V8,X8)</f>
        <v>41.252</v>
      </c>
      <c r="AD8" s="100"/>
    </row>
    <row r="9" spans="1:30" ht="15" customHeight="1">
      <c r="A9" s="98">
        <v>2</v>
      </c>
      <c r="B9" s="234" t="s">
        <v>226</v>
      </c>
      <c r="C9" s="248" t="s">
        <v>227</v>
      </c>
      <c r="D9" s="249" t="s">
        <v>198</v>
      </c>
      <c r="E9" s="236" t="s">
        <v>228</v>
      </c>
      <c r="F9" s="237" t="s">
        <v>55</v>
      </c>
      <c r="G9" s="259">
        <v>920</v>
      </c>
      <c r="H9" s="260">
        <v>0.256</v>
      </c>
      <c r="I9" s="261">
        <v>4.2</v>
      </c>
      <c r="J9" s="135">
        <f>G9*SQRT(H9)/($K$7*POWER(I9,1/3))</f>
        <v>0.9468022480582896</v>
      </c>
      <c r="K9" s="142">
        <f>ROUND(IF(J9&gt;1,J9/J9^(2*LOG10(J9)),J9*J9^(2*LOG10(J9))),5)</f>
        <v>0.94926</v>
      </c>
      <c r="L9" s="127">
        <v>60</v>
      </c>
      <c r="M9" s="127">
        <v>61</v>
      </c>
      <c r="N9" s="127">
        <v>61</v>
      </c>
      <c r="O9" s="128">
        <f>AVERAGE(L9:N9)</f>
        <v>60.666666666666664</v>
      </c>
      <c r="P9" s="129">
        <v>3560</v>
      </c>
      <c r="Q9" s="129">
        <v>2829</v>
      </c>
      <c r="R9" s="130">
        <v>3453</v>
      </c>
      <c r="S9" s="131">
        <f>K9*P9</f>
        <v>3379.3656</v>
      </c>
      <c r="T9" s="138">
        <f>ROUND((MIN($S$8:$S$11)/S9)*50,3)</f>
        <v>45.739</v>
      </c>
      <c r="U9" s="132">
        <f>K9*Q9</f>
        <v>2685.45654</v>
      </c>
      <c r="V9" s="138">
        <f>ROUND((MIN($U$8:$U$11)/U9)*50,3)</f>
        <v>46.206</v>
      </c>
      <c r="W9" s="132">
        <f>K9*R9</f>
        <v>3277.79478</v>
      </c>
      <c r="X9" s="390">
        <f>ROUND((MIN($W$8:$W$11)/W9)*50,3)</f>
        <v>37.011</v>
      </c>
      <c r="Y9" s="139">
        <f>ROUND(O9+T9+V9+X9-(MIN(T9,V9,X9)),3)</f>
        <v>152.612</v>
      </c>
      <c r="Z9" s="116">
        <f>VLOOKUP($A$8:$A$81,'Body do MiČR'!$B$3:$D$102,2)</f>
        <v>80</v>
      </c>
      <c r="AA9" s="9"/>
      <c r="AB9" s="90">
        <f>MIN(T9,V9,X9)</f>
        <v>37.011</v>
      </c>
      <c r="AD9" s="100"/>
    </row>
    <row r="10" spans="1:30" ht="15" customHeight="1">
      <c r="A10" s="98">
        <v>3</v>
      </c>
      <c r="B10" s="234" t="s">
        <v>211</v>
      </c>
      <c r="C10" s="248" t="s">
        <v>212</v>
      </c>
      <c r="D10" s="385" t="s">
        <v>70</v>
      </c>
      <c r="E10" s="236" t="s">
        <v>486</v>
      </c>
      <c r="F10" s="237" t="s">
        <v>142</v>
      </c>
      <c r="G10" s="46">
        <v>670</v>
      </c>
      <c r="H10" s="47">
        <v>0.176</v>
      </c>
      <c r="I10" s="48">
        <v>1.75</v>
      </c>
      <c r="J10" s="135">
        <f>G10*SQRT(H10)/($K$7*POWER(I10,1/3))</f>
        <v>0.7654550411987171</v>
      </c>
      <c r="K10" s="142">
        <f>ROUND(IF(J10&gt;1,J10/J10^(2*LOG10(J10)),J10*J10^(2*LOG10(J10))),5)</f>
        <v>0.81446</v>
      </c>
      <c r="L10" s="127">
        <v>47</v>
      </c>
      <c r="M10" s="127">
        <v>48</v>
      </c>
      <c r="N10" s="127">
        <v>48</v>
      </c>
      <c r="O10" s="128">
        <f>AVERAGE(L10:N10)</f>
        <v>47.666666666666664</v>
      </c>
      <c r="P10" s="129">
        <v>5340</v>
      </c>
      <c r="Q10" s="129">
        <v>3047</v>
      </c>
      <c r="R10" s="130">
        <v>2979</v>
      </c>
      <c r="S10" s="131">
        <f>K10*P10</f>
        <v>4349.2164</v>
      </c>
      <c r="T10" s="390">
        <f>ROUND((MIN($S$8:$S$11)/S10)*50,3)</f>
        <v>35.54</v>
      </c>
      <c r="U10" s="132">
        <f>K10*Q10</f>
        <v>2481.65962</v>
      </c>
      <c r="V10" s="138">
        <f>ROUND((MIN($U$8:$U$11)/U10)*50,3)</f>
        <v>50</v>
      </c>
      <c r="W10" s="132">
        <f>K10*R10</f>
        <v>2426.27634</v>
      </c>
      <c r="X10" s="138">
        <f>ROUND((MIN($W$8:$W$11)/W10)*50,3)</f>
        <v>50</v>
      </c>
      <c r="Y10" s="139">
        <f>ROUND(O10+T10+V10+X10-(MIN(T10,V10,X10)),3)</f>
        <v>147.667</v>
      </c>
      <c r="Z10" s="116">
        <f>VLOOKUP($A$8:$A$81,'Body do MiČR'!$B$3:$D$102,2)</f>
        <v>60</v>
      </c>
      <c r="AA10" s="9"/>
      <c r="AB10" s="90">
        <f>MIN(T10,V10,X10)</f>
        <v>35.54</v>
      </c>
      <c r="AD10" s="100"/>
    </row>
    <row r="11" spans="1:30" ht="15" customHeight="1" thickBot="1">
      <c r="A11" s="107">
        <v>4</v>
      </c>
      <c r="B11" s="366" t="s">
        <v>172</v>
      </c>
      <c r="C11" s="361" t="s">
        <v>200</v>
      </c>
      <c r="D11" s="262" t="s">
        <v>207</v>
      </c>
      <c r="E11" s="387" t="s">
        <v>224</v>
      </c>
      <c r="F11" s="252" t="s">
        <v>174</v>
      </c>
      <c r="G11" s="362">
        <v>850</v>
      </c>
      <c r="H11" s="363">
        <v>0.385</v>
      </c>
      <c r="I11" s="364">
        <v>3.27</v>
      </c>
      <c r="J11" s="136">
        <f>G11*SQRT(H11)/($K$7*POWER(I11,1/3))</f>
        <v>1.1660968087282413</v>
      </c>
      <c r="K11" s="202">
        <f>ROUND(IF(J11&gt;1,J11/J11^(2*LOG10(J11)),J11*J11^(2*LOG10(J11))),5)</f>
        <v>1.14242</v>
      </c>
      <c r="L11" s="203">
        <v>48</v>
      </c>
      <c r="M11" s="203">
        <v>49</v>
      </c>
      <c r="N11" s="203">
        <v>49</v>
      </c>
      <c r="O11" s="204">
        <f>AVERAGE(L11:N11)</f>
        <v>48.666666666666664</v>
      </c>
      <c r="P11" s="205">
        <v>2706</v>
      </c>
      <c r="Q11" s="205">
        <v>2356</v>
      </c>
      <c r="R11" s="206">
        <v>6906</v>
      </c>
      <c r="S11" s="207">
        <f>K11*P11</f>
        <v>3091.38852</v>
      </c>
      <c r="T11" s="208">
        <f>ROUND((MIN($S$8:$S$11)/S11)*50,3)</f>
        <v>50</v>
      </c>
      <c r="U11" s="133">
        <f>K11*Q11</f>
        <v>2691.5415199999998</v>
      </c>
      <c r="V11" s="208">
        <f>ROUND((MIN($U$8:$U$11)/U11)*50,3)</f>
        <v>46.101</v>
      </c>
      <c r="W11" s="133">
        <f>K11*R11</f>
        <v>7889.55252</v>
      </c>
      <c r="X11" s="391">
        <f>ROUND((MIN($W$8:$W$11)/W11)*50,3)</f>
        <v>15.377</v>
      </c>
      <c r="Y11" s="209">
        <f>ROUND(O11+T11+V11+X11-(MIN(T11,V11,X11)),3)</f>
        <v>144.768</v>
      </c>
      <c r="Z11" s="115">
        <f>VLOOKUP($A$8:$A$81,'Body do MiČR'!$B$3:$D$102,2)</f>
        <v>50</v>
      </c>
      <c r="AA11" s="9"/>
      <c r="AB11" s="90">
        <f>MIN(T11,V11,X11)</f>
        <v>15.377</v>
      </c>
      <c r="AD11" s="100"/>
    </row>
    <row r="12" ht="15" customHeight="1" thickBot="1">
      <c r="AD12" s="100"/>
    </row>
    <row r="13" spans="2:30" ht="15" customHeight="1">
      <c r="B13" s="11" t="s">
        <v>29</v>
      </c>
      <c r="C13" s="445" t="s">
        <v>25</v>
      </c>
      <c r="D13" s="445"/>
      <c r="E13" s="12" t="s">
        <v>9</v>
      </c>
      <c r="F13" s="446" t="s">
        <v>38</v>
      </c>
      <c r="G13" s="446"/>
      <c r="H13" s="446"/>
      <c r="I13" s="447" t="s">
        <v>39</v>
      </c>
      <c r="J13" s="447"/>
      <c r="K13" s="447"/>
      <c r="L13" s="447"/>
      <c r="M13" s="448" t="s">
        <v>25</v>
      </c>
      <c r="N13" s="448"/>
      <c r="O13" s="448"/>
      <c r="P13" s="445" t="s">
        <v>9</v>
      </c>
      <c r="Q13" s="445"/>
      <c r="R13" s="445"/>
      <c r="S13" s="446" t="s">
        <v>38</v>
      </c>
      <c r="T13" s="446"/>
      <c r="U13" s="446"/>
      <c r="V13" s="446"/>
      <c r="W13" s="21"/>
      <c r="X13" s="21"/>
      <c r="Y13" s="21"/>
      <c r="Z13" s="21"/>
      <c r="AD13" s="100"/>
    </row>
    <row r="14" spans="2:30" ht="15" customHeight="1">
      <c r="B14" s="18" t="s">
        <v>209</v>
      </c>
      <c r="C14" s="451"/>
      <c r="D14" s="451"/>
      <c r="E14" s="16"/>
      <c r="F14" s="511"/>
      <c r="G14" s="511"/>
      <c r="H14" s="511"/>
      <c r="I14" s="452" t="s">
        <v>40</v>
      </c>
      <c r="J14" s="452"/>
      <c r="K14" s="452"/>
      <c r="L14" s="452"/>
      <c r="M14" s="453" t="s">
        <v>269</v>
      </c>
      <c r="N14" s="454"/>
      <c r="O14" s="454"/>
      <c r="P14" s="489" t="s">
        <v>285</v>
      </c>
      <c r="Q14" s="489"/>
      <c r="R14" s="489"/>
      <c r="S14" s="510"/>
      <c r="T14" s="510"/>
      <c r="U14" s="510"/>
      <c r="V14" s="510"/>
      <c r="W14" s="25"/>
      <c r="X14" s="25"/>
      <c r="Y14" s="25"/>
      <c r="Z14" s="25"/>
      <c r="AD14" s="100"/>
    </row>
    <row r="15" spans="2:30" ht="15" customHeight="1">
      <c r="B15" s="18" t="s">
        <v>554</v>
      </c>
      <c r="C15" s="451"/>
      <c r="D15" s="451"/>
      <c r="E15" s="16"/>
      <c r="F15" s="511"/>
      <c r="G15" s="511"/>
      <c r="H15" s="511"/>
      <c r="I15" s="509" t="s">
        <v>41</v>
      </c>
      <c r="J15" s="509"/>
      <c r="K15" s="509"/>
      <c r="L15" s="509"/>
      <c r="M15" s="453"/>
      <c r="N15" s="454"/>
      <c r="O15" s="454"/>
      <c r="P15" s="489"/>
      <c r="Q15" s="489"/>
      <c r="R15" s="489"/>
      <c r="S15" s="510"/>
      <c r="T15" s="510"/>
      <c r="U15" s="510"/>
      <c r="V15" s="510"/>
      <c r="W15" s="25"/>
      <c r="X15" s="25"/>
      <c r="Y15" s="25"/>
      <c r="Z15" s="25"/>
      <c r="AD15" s="100"/>
    </row>
    <row r="16" spans="2:30" ht="15" customHeight="1">
      <c r="B16" s="373" t="s">
        <v>566</v>
      </c>
      <c r="C16" s="451"/>
      <c r="D16" s="451"/>
      <c r="E16" s="123"/>
      <c r="F16" s="511"/>
      <c r="G16" s="511"/>
      <c r="H16" s="511"/>
      <c r="I16" s="512"/>
      <c r="J16" s="512"/>
      <c r="K16" s="512"/>
      <c r="L16" s="512"/>
      <c r="M16" s="513"/>
      <c r="N16" s="513"/>
      <c r="O16" s="513"/>
      <c r="P16" s="451"/>
      <c r="Q16" s="451"/>
      <c r="R16" s="451"/>
      <c r="S16" s="510"/>
      <c r="T16" s="510"/>
      <c r="U16" s="510"/>
      <c r="V16" s="510"/>
      <c r="W16" s="25"/>
      <c r="X16" s="25"/>
      <c r="Y16" s="25"/>
      <c r="Z16" s="25"/>
      <c r="AD16" s="100"/>
    </row>
    <row r="17" spans="2:30" ht="15" customHeight="1">
      <c r="B17" s="15"/>
      <c r="C17" s="451"/>
      <c r="D17" s="451"/>
      <c r="E17" s="16"/>
      <c r="F17" s="511"/>
      <c r="G17" s="511"/>
      <c r="H17" s="511"/>
      <c r="I17" s="512"/>
      <c r="J17" s="512"/>
      <c r="K17" s="512"/>
      <c r="L17" s="512"/>
      <c r="M17" s="513"/>
      <c r="N17" s="513"/>
      <c r="O17" s="513"/>
      <c r="P17" s="451"/>
      <c r="Q17" s="451"/>
      <c r="R17" s="451"/>
      <c r="S17" s="510"/>
      <c r="T17" s="510"/>
      <c r="U17" s="510"/>
      <c r="V17" s="510"/>
      <c r="W17" s="25"/>
      <c r="X17" s="25"/>
      <c r="Y17" s="25"/>
      <c r="Z17" s="25"/>
      <c r="AD17" s="100"/>
    </row>
    <row r="18" spans="2:30" ht="15" customHeight="1">
      <c r="B18" s="15"/>
      <c r="C18" s="451"/>
      <c r="D18" s="451"/>
      <c r="E18" s="16"/>
      <c r="F18" s="511"/>
      <c r="G18" s="511"/>
      <c r="H18" s="511"/>
      <c r="I18" s="512"/>
      <c r="J18" s="512"/>
      <c r="K18" s="512"/>
      <c r="L18" s="512"/>
      <c r="M18" s="513"/>
      <c r="N18" s="513"/>
      <c r="O18" s="513"/>
      <c r="P18" s="451"/>
      <c r="Q18" s="451"/>
      <c r="R18" s="451"/>
      <c r="S18" s="510"/>
      <c r="T18" s="510"/>
      <c r="U18" s="510"/>
      <c r="V18" s="510"/>
      <c r="W18" s="25"/>
      <c r="X18" s="25"/>
      <c r="Y18" s="25"/>
      <c r="Z18" s="25"/>
      <c r="AD18" s="100"/>
    </row>
    <row r="19" spans="2:30" ht="15" customHeight="1">
      <c r="B19" s="15"/>
      <c r="C19" s="451"/>
      <c r="D19" s="451"/>
      <c r="E19" s="16"/>
      <c r="F19" s="450"/>
      <c r="G19" s="450"/>
      <c r="H19" s="450"/>
      <c r="I19" s="509" t="s">
        <v>42</v>
      </c>
      <c r="J19" s="509"/>
      <c r="K19" s="509"/>
      <c r="L19" s="509"/>
      <c r="M19" s="453" t="s">
        <v>252</v>
      </c>
      <c r="N19" s="454"/>
      <c r="O19" s="454"/>
      <c r="P19" s="489" t="s">
        <v>216</v>
      </c>
      <c r="Q19" s="489"/>
      <c r="R19" s="489"/>
      <c r="S19" s="510"/>
      <c r="T19" s="510"/>
      <c r="U19" s="510"/>
      <c r="V19" s="510"/>
      <c r="W19" s="25"/>
      <c r="X19" s="25"/>
      <c r="Y19" s="25"/>
      <c r="Z19" s="25"/>
      <c r="AD19" s="100"/>
    </row>
    <row r="20" spans="2:30" ht="15" customHeight="1" thickBot="1">
      <c r="B20" s="19" t="s">
        <v>43</v>
      </c>
      <c r="C20" s="464" t="s">
        <v>253</v>
      </c>
      <c r="D20" s="464"/>
      <c r="E20" s="212" t="s">
        <v>302</v>
      </c>
      <c r="F20" s="462"/>
      <c r="G20" s="462"/>
      <c r="H20" s="462"/>
      <c r="I20" s="507" t="s">
        <v>43</v>
      </c>
      <c r="J20" s="507"/>
      <c r="K20" s="507"/>
      <c r="L20" s="507"/>
      <c r="M20" s="508" t="s">
        <v>498</v>
      </c>
      <c r="N20" s="508"/>
      <c r="O20" s="508"/>
      <c r="P20" s="505"/>
      <c r="Q20" s="505"/>
      <c r="R20" s="505"/>
      <c r="S20" s="506"/>
      <c r="T20" s="506"/>
      <c r="U20" s="506"/>
      <c r="V20" s="506"/>
      <c r="W20" s="25"/>
      <c r="X20" s="25"/>
      <c r="Y20" s="25"/>
      <c r="Z20" s="25"/>
      <c r="AD20" s="100"/>
    </row>
    <row r="21" ht="15" customHeight="1">
      <c r="AD21" s="100"/>
    </row>
    <row r="22" ht="12.75">
      <c r="AD22" s="100"/>
    </row>
    <row r="23" ht="12.75">
      <c r="AD23" s="100"/>
    </row>
    <row r="24" ht="12.75">
      <c r="AD24" s="100"/>
    </row>
    <row r="25" ht="12.75">
      <c r="AD25" s="100"/>
    </row>
    <row r="26" ht="12.75">
      <c r="AD26" s="100"/>
    </row>
    <row r="27" ht="12.75">
      <c r="AD27" s="100"/>
    </row>
    <row r="28" ht="12.75">
      <c r="AD28" s="100"/>
    </row>
    <row r="29" ht="12.75">
      <c r="AD29" s="100"/>
    </row>
    <row r="30" ht="12.75">
      <c r="AD30" s="100"/>
    </row>
    <row r="31" ht="12.75">
      <c r="AD31" s="100"/>
    </row>
    <row r="32" ht="12.75">
      <c r="AD32" s="100"/>
    </row>
    <row r="33" ht="12.75">
      <c r="AD33" s="100"/>
    </row>
    <row r="34" ht="12.75">
      <c r="AD34" s="100"/>
    </row>
    <row r="35" ht="12.75">
      <c r="AD35" s="100"/>
    </row>
  </sheetData>
  <sheetProtection/>
  <mergeCells count="63">
    <mergeCell ref="A1:J1"/>
    <mergeCell ref="A2:J2"/>
    <mergeCell ref="AB6:AB7"/>
    <mergeCell ref="A3:B4"/>
    <mergeCell ref="A6:A7"/>
    <mergeCell ref="B6:B7"/>
    <mergeCell ref="C6:C7"/>
    <mergeCell ref="D6:D7"/>
    <mergeCell ref="E6:E7"/>
    <mergeCell ref="F6:F7"/>
    <mergeCell ref="Y6:Y7"/>
    <mergeCell ref="Z6:Z7"/>
    <mergeCell ref="C13:D13"/>
    <mergeCell ref="F13:H13"/>
    <mergeCell ref="I13:L13"/>
    <mergeCell ref="M13:O13"/>
    <mergeCell ref="P13:R13"/>
    <mergeCell ref="S13:V13"/>
    <mergeCell ref="P6:R6"/>
    <mergeCell ref="S6:X6"/>
    <mergeCell ref="P15:R15"/>
    <mergeCell ref="S15:V15"/>
    <mergeCell ref="P14:R14"/>
    <mergeCell ref="S14:V14"/>
    <mergeCell ref="C14:D14"/>
    <mergeCell ref="F14:H14"/>
    <mergeCell ref="I14:L14"/>
    <mergeCell ref="M14:O14"/>
    <mergeCell ref="P16:R16"/>
    <mergeCell ref="S16:V16"/>
    <mergeCell ref="C15:D15"/>
    <mergeCell ref="F15:H15"/>
    <mergeCell ref="C16:D16"/>
    <mergeCell ref="F16:H16"/>
    <mergeCell ref="I16:L16"/>
    <mergeCell ref="M16:O16"/>
    <mergeCell ref="I15:L15"/>
    <mergeCell ref="M15:O15"/>
    <mergeCell ref="P17:R17"/>
    <mergeCell ref="S17:V17"/>
    <mergeCell ref="P18:R18"/>
    <mergeCell ref="S18:V18"/>
    <mergeCell ref="C17:D17"/>
    <mergeCell ref="F17:H17"/>
    <mergeCell ref="I17:L17"/>
    <mergeCell ref="M17:O17"/>
    <mergeCell ref="M19:O19"/>
    <mergeCell ref="S19:V19"/>
    <mergeCell ref="C18:D18"/>
    <mergeCell ref="F18:H18"/>
    <mergeCell ref="I18:L18"/>
    <mergeCell ref="M18:O18"/>
    <mergeCell ref="P19:R19"/>
    <mergeCell ref="L6:O6"/>
    <mergeCell ref="P20:R20"/>
    <mergeCell ref="S20:V20"/>
    <mergeCell ref="C19:D19"/>
    <mergeCell ref="F19:H19"/>
    <mergeCell ref="C20:D20"/>
    <mergeCell ref="F20:H20"/>
    <mergeCell ref="I20:L20"/>
    <mergeCell ref="M20:O20"/>
    <mergeCell ref="I19:L19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3" ht="19.5" customHeight="1">
      <c r="A3" s="480" t="s">
        <v>487</v>
      </c>
      <c r="B3" s="480"/>
      <c r="C3" s="26"/>
      <c r="D3" s="8"/>
      <c r="E3" s="8"/>
      <c r="F3" s="8"/>
      <c r="G3" s="8"/>
      <c r="H3" s="8"/>
      <c r="I3" s="8"/>
      <c r="J3" s="8"/>
      <c r="K3" s="8"/>
      <c r="L3" s="143"/>
      <c r="M3" s="8"/>
      <c r="N3" s="8"/>
      <c r="O3" s="8"/>
      <c r="P3" s="66"/>
      <c r="Q3" s="67"/>
      <c r="R3" s="8"/>
      <c r="S3" s="8"/>
      <c r="T3" s="8"/>
      <c r="U3" s="8"/>
      <c r="V3" s="8"/>
      <c r="W3" s="8"/>
    </row>
    <row r="4" spans="1:23" ht="19.5" customHeight="1">
      <c r="A4" s="480"/>
      <c r="B4" s="480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1"/>
      <c r="Q4" s="68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5" customFormat="1" ht="15" customHeight="1" thickBot="1">
      <c r="A6" s="443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39" t="s">
        <v>28</v>
      </c>
      <c r="G6" s="41" t="s">
        <v>242</v>
      </c>
      <c r="H6" s="41" t="s">
        <v>132</v>
      </c>
      <c r="I6" s="42" t="s">
        <v>133</v>
      </c>
      <c r="J6" s="137" t="s">
        <v>134</v>
      </c>
      <c r="K6" s="137" t="s">
        <v>146</v>
      </c>
      <c r="L6" s="502" t="s">
        <v>241</v>
      </c>
      <c r="M6" s="503"/>
      <c r="N6" s="503"/>
      <c r="O6" s="504"/>
      <c r="P6" s="514" t="s">
        <v>135</v>
      </c>
      <c r="Q6" s="514"/>
      <c r="R6" s="515"/>
      <c r="S6" s="516" t="s">
        <v>238</v>
      </c>
      <c r="T6" s="517"/>
      <c r="U6" s="517"/>
      <c r="V6" s="517"/>
      <c r="W6" s="517"/>
      <c r="X6" s="517"/>
      <c r="Y6" s="449" t="s">
        <v>239</v>
      </c>
      <c r="Z6" s="444" t="s">
        <v>34</v>
      </c>
      <c r="AA6" s="144"/>
      <c r="AB6" s="518" t="s">
        <v>180</v>
      </c>
      <c r="AD6" s="146"/>
    </row>
    <row r="7" spans="1:30" s="145" customFormat="1" ht="15" customHeight="1" thickBot="1">
      <c r="A7" s="443"/>
      <c r="B7" s="439"/>
      <c r="C7" s="439"/>
      <c r="D7" s="439"/>
      <c r="E7" s="439"/>
      <c r="F7" s="439"/>
      <c r="G7" s="43" t="s">
        <v>136</v>
      </c>
      <c r="H7" s="43" t="s">
        <v>147</v>
      </c>
      <c r="I7" s="43" t="s">
        <v>137</v>
      </c>
      <c r="J7" s="141" t="s">
        <v>240</v>
      </c>
      <c r="K7" s="140">
        <f>(AVERAGE(G8:G11)*POWER(AVERAGE(H8:H11),1/2))/POWER(AVERAGE(I8:I11),1/3)</f>
        <v>455.82278400472654</v>
      </c>
      <c r="L7" s="147" t="s">
        <v>35</v>
      </c>
      <c r="M7" s="147" t="s">
        <v>36</v>
      </c>
      <c r="N7" s="147" t="s">
        <v>37</v>
      </c>
      <c r="O7" s="44" t="s">
        <v>33</v>
      </c>
      <c r="P7" s="44" t="s">
        <v>138</v>
      </c>
      <c r="Q7" s="44" t="s">
        <v>139</v>
      </c>
      <c r="R7" s="45" t="s">
        <v>140</v>
      </c>
      <c r="S7" s="148" t="s">
        <v>232</v>
      </c>
      <c r="T7" s="149" t="s">
        <v>233</v>
      </c>
      <c r="U7" s="147" t="s">
        <v>234</v>
      </c>
      <c r="V7" s="147" t="s">
        <v>237</v>
      </c>
      <c r="W7" s="147" t="s">
        <v>235</v>
      </c>
      <c r="X7" s="147" t="s">
        <v>236</v>
      </c>
      <c r="Y7" s="449"/>
      <c r="Z7" s="444"/>
      <c r="AA7" s="144"/>
      <c r="AB7" s="518"/>
      <c r="AD7" s="146"/>
    </row>
    <row r="8" spans="1:30" ht="15" customHeight="1">
      <c r="A8" s="106">
        <v>1</v>
      </c>
      <c r="B8" s="365" t="s">
        <v>153</v>
      </c>
      <c r="C8" s="392" t="s">
        <v>154</v>
      </c>
      <c r="D8" s="393" t="s">
        <v>354</v>
      </c>
      <c r="E8" s="357" t="s">
        <v>411</v>
      </c>
      <c r="F8" s="394" t="s">
        <v>412</v>
      </c>
      <c r="G8" s="358">
        <v>1050</v>
      </c>
      <c r="H8" s="359">
        <v>1.14</v>
      </c>
      <c r="I8" s="360">
        <v>17.6</v>
      </c>
      <c r="J8" s="134">
        <f>G8*SQRT(H8)/($K$7*POWER(I8,1/3))</f>
        <v>0.9455288969525486</v>
      </c>
      <c r="K8" s="194">
        <f>ROUND(IF(J8&gt;1,J8/J8^(2*LOG10(J8)),J8*J8^(2*LOG10(J8))),5)</f>
        <v>0.94811</v>
      </c>
      <c r="L8" s="195">
        <v>95</v>
      </c>
      <c r="M8" s="195">
        <v>91</v>
      </c>
      <c r="N8" s="195">
        <v>96</v>
      </c>
      <c r="O8" s="196">
        <f>AVERAGE(L8:N8)</f>
        <v>94</v>
      </c>
      <c r="P8" s="197">
        <v>2453</v>
      </c>
      <c r="Q8" s="197">
        <v>2206</v>
      </c>
      <c r="R8" s="198">
        <v>1927</v>
      </c>
      <c r="S8" s="199">
        <f>K8*P8</f>
        <v>2325.71383</v>
      </c>
      <c r="T8" s="389">
        <f>ROUND((MIN($S$8:$S$11)/S8)*50,3)</f>
        <v>49.574</v>
      </c>
      <c r="U8" s="126">
        <f>K8*Q8</f>
        <v>2091.53066</v>
      </c>
      <c r="V8" s="200">
        <f>ROUND((MIN($U$8:$U$11)/U8)*50,3)</f>
        <v>50</v>
      </c>
      <c r="W8" s="126">
        <f>K8*R8</f>
        <v>1827.0079700000001</v>
      </c>
      <c r="X8" s="200">
        <f>ROUND((MIN($W$8:$W$11)/W8)*50,3)</f>
        <v>50</v>
      </c>
      <c r="Y8" s="201">
        <f>ROUND(O8+T8+V8+X8-(MIN(T8,V8,X8)),3)</f>
        <v>194</v>
      </c>
      <c r="Z8" s="114">
        <f>VLOOKUP($A$8:$A$81,'Body do MiČR'!$B$3:$D$102,2)</f>
        <v>100</v>
      </c>
      <c r="AA8" s="9"/>
      <c r="AB8" s="90">
        <f>MIN(T8,V8,X8)</f>
        <v>49.574</v>
      </c>
      <c r="AD8" s="100"/>
    </row>
    <row r="9" spans="1:30" ht="15" customHeight="1">
      <c r="A9" s="98">
        <v>2</v>
      </c>
      <c r="B9" s="234" t="s">
        <v>525</v>
      </c>
      <c r="C9" s="248" t="s">
        <v>436</v>
      </c>
      <c r="D9" s="249" t="s">
        <v>171</v>
      </c>
      <c r="E9" s="236" t="s">
        <v>527</v>
      </c>
      <c r="F9" s="237" t="s">
        <v>174</v>
      </c>
      <c r="G9" s="46">
        <v>975</v>
      </c>
      <c r="H9" s="47">
        <v>0.941</v>
      </c>
      <c r="I9" s="48">
        <v>12</v>
      </c>
      <c r="J9" s="135">
        <f>G9*SQRT(H9)/($K$7*POWER(I9,1/3))</f>
        <v>0.9063090487400286</v>
      </c>
      <c r="K9" s="142">
        <f>ROUND(IF(J9&gt;1,J9/J9^(2*LOG10(J9)),J9*J9^(2*LOG10(J9))),5)</f>
        <v>0.91396</v>
      </c>
      <c r="L9" s="127" t="s">
        <v>567</v>
      </c>
      <c r="M9" s="127" t="s">
        <v>567</v>
      </c>
      <c r="N9" s="127" t="s">
        <v>567</v>
      </c>
      <c r="O9" s="128">
        <v>93</v>
      </c>
      <c r="P9" s="129">
        <v>2523</v>
      </c>
      <c r="Q9" s="129">
        <v>2345</v>
      </c>
      <c r="R9" s="130">
        <v>2950</v>
      </c>
      <c r="S9" s="131">
        <f>K9*P9</f>
        <v>2305.92108</v>
      </c>
      <c r="T9" s="138">
        <f>ROUND((MIN($S$8:$S$11)/S9)*50,3)</f>
        <v>50</v>
      </c>
      <c r="U9" s="132">
        <f>K9*Q9</f>
        <v>2143.2362</v>
      </c>
      <c r="V9" s="138">
        <f>ROUND((MIN($U$8:$U$11)/U9)*50,3)</f>
        <v>48.794</v>
      </c>
      <c r="W9" s="132">
        <f>K9*R9</f>
        <v>2696.182</v>
      </c>
      <c r="X9" s="390">
        <f>ROUND((MIN($W$8:$W$11)/W9)*50,3)</f>
        <v>33.881</v>
      </c>
      <c r="Y9" s="139">
        <f>ROUND(O9+T9+V9+X9-(MIN(T9,V9,X9)),3)</f>
        <v>191.794</v>
      </c>
      <c r="Z9" s="116">
        <f>VLOOKUP($A$8:$A$81,'Body do MiČR'!$B$3:$D$102,2)</f>
        <v>80</v>
      </c>
      <c r="AA9" s="9"/>
      <c r="AB9" s="90">
        <f>MIN(T9,V9,X9)</f>
        <v>33.881</v>
      </c>
      <c r="AD9" s="100"/>
    </row>
    <row r="10" spans="1:30" ht="15" customHeight="1">
      <c r="A10" s="98">
        <v>3</v>
      </c>
      <c r="B10" s="234" t="s">
        <v>555</v>
      </c>
      <c r="C10" s="248" t="s">
        <v>435</v>
      </c>
      <c r="D10" s="249" t="s">
        <v>198</v>
      </c>
      <c r="E10" s="236" t="s">
        <v>556</v>
      </c>
      <c r="F10" s="237" t="s">
        <v>56</v>
      </c>
      <c r="G10" s="238">
        <v>1100</v>
      </c>
      <c r="H10" s="239">
        <v>1.18</v>
      </c>
      <c r="I10" s="240">
        <v>16.5</v>
      </c>
      <c r="J10" s="135">
        <f>G10*SQRT(H10)/($K$7*POWER(I10,1/3))</f>
        <v>1.0296975468801552</v>
      </c>
      <c r="K10" s="142">
        <f>ROUND(IF(J10&gt;1,J10/J10^(2*LOG10(J10)),J10*J10^(2*LOG10(J10))),5)</f>
        <v>1.02893</v>
      </c>
      <c r="L10" s="127" t="s">
        <v>560</v>
      </c>
      <c r="M10" s="127" t="s">
        <v>560</v>
      </c>
      <c r="N10" s="127" t="s">
        <v>560</v>
      </c>
      <c r="O10" s="128">
        <v>90</v>
      </c>
      <c r="P10" s="129">
        <v>2563</v>
      </c>
      <c r="Q10" s="129">
        <v>2205</v>
      </c>
      <c r="R10" s="130">
        <v>2367</v>
      </c>
      <c r="S10" s="131">
        <f>K10*P10</f>
        <v>2637.1475899999996</v>
      </c>
      <c r="T10" s="138">
        <f>ROUND((MIN($S$8:$S$11)/S10)*50,3)</f>
        <v>43.72</v>
      </c>
      <c r="U10" s="132">
        <f>K10*Q10</f>
        <v>2268.79065</v>
      </c>
      <c r="V10" s="138">
        <f>ROUND((MIN($U$8:$U$11)/U10)*50,3)</f>
        <v>46.094</v>
      </c>
      <c r="W10" s="132">
        <f>K10*R10</f>
        <v>2435.4773099999998</v>
      </c>
      <c r="X10" s="390">
        <f>ROUND((MIN($W$8:$W$11)/W10)*50,3)</f>
        <v>37.508</v>
      </c>
      <c r="Y10" s="139">
        <f>ROUND(O10+T10+V10+X10-(MIN(T10,V10,X10)),3)</f>
        <v>179.814</v>
      </c>
      <c r="Z10" s="116">
        <f>VLOOKUP($A$8:$A$81,'Body do MiČR'!$B$3:$D$102,2)</f>
        <v>60</v>
      </c>
      <c r="AA10" s="9"/>
      <c r="AB10" s="90">
        <f>MIN(T10,V10,X10)</f>
        <v>37.508</v>
      </c>
      <c r="AD10" s="100"/>
    </row>
    <row r="11" spans="1:30" ht="15" customHeight="1" thickBot="1">
      <c r="A11" s="107">
        <v>4</v>
      </c>
      <c r="B11" s="366" t="s">
        <v>433</v>
      </c>
      <c r="C11" s="361" t="s">
        <v>434</v>
      </c>
      <c r="D11" s="251" t="s">
        <v>97</v>
      </c>
      <c r="E11" s="369" t="s">
        <v>526</v>
      </c>
      <c r="F11" s="252" t="s">
        <v>55</v>
      </c>
      <c r="G11" s="253">
        <v>1220</v>
      </c>
      <c r="H11" s="254">
        <v>1.23</v>
      </c>
      <c r="I11" s="255">
        <v>18.3</v>
      </c>
      <c r="J11" s="136">
        <f>G11*SQRT(H11)/($K$7*POWER(I11,1/3))</f>
        <v>1.1264173395292332</v>
      </c>
      <c r="K11" s="202">
        <f>ROUND(IF(J11&gt;1,J11/J11^(2*LOG10(J11)),J11*J11^(2*LOG10(J11))),5)</f>
        <v>1.11264</v>
      </c>
      <c r="L11" s="203">
        <v>92</v>
      </c>
      <c r="M11" s="203">
        <v>92</v>
      </c>
      <c r="N11" s="203">
        <v>92</v>
      </c>
      <c r="O11" s="204">
        <f>AVERAGE(L11:N11)</f>
        <v>92</v>
      </c>
      <c r="P11" s="205">
        <v>3845</v>
      </c>
      <c r="Q11" s="205">
        <v>2793</v>
      </c>
      <c r="R11" s="206">
        <v>5900</v>
      </c>
      <c r="S11" s="207">
        <f>K11*P11</f>
        <v>4278.1008</v>
      </c>
      <c r="T11" s="208">
        <f>ROUND((MIN($S$8:$S$11)/S11)*50,3)</f>
        <v>26.95</v>
      </c>
      <c r="U11" s="133">
        <f>K11*Q11</f>
        <v>3107.60352</v>
      </c>
      <c r="V11" s="208">
        <f>ROUND((MIN($U$8:$U$11)/U11)*50,3)</f>
        <v>33.652</v>
      </c>
      <c r="W11" s="133">
        <f>K11*R11</f>
        <v>6564.576</v>
      </c>
      <c r="X11" s="391">
        <f>ROUND((MIN($W$8:$W$11)/W11)*50,3)</f>
        <v>13.916</v>
      </c>
      <c r="Y11" s="209">
        <f>ROUND(O11+T11+V11+X11-(MIN(T11,V11,X11)),3)</f>
        <v>152.602</v>
      </c>
      <c r="Z11" s="115">
        <f>VLOOKUP($A$8:$A$81,'Body do MiČR'!$B$3:$D$102,2)</f>
        <v>50</v>
      </c>
      <c r="AA11" s="9"/>
      <c r="AB11" s="90">
        <f>MIN(T11,V11,X11)</f>
        <v>13.916</v>
      </c>
      <c r="AD11" s="100"/>
    </row>
    <row r="12" ht="15" customHeight="1" thickBot="1">
      <c r="AD12" s="100"/>
    </row>
    <row r="13" spans="2:30" ht="15" customHeight="1">
      <c r="B13" s="11" t="s">
        <v>29</v>
      </c>
      <c r="C13" s="445" t="s">
        <v>25</v>
      </c>
      <c r="D13" s="445"/>
      <c r="E13" s="12" t="s">
        <v>9</v>
      </c>
      <c r="F13" s="446" t="s">
        <v>38</v>
      </c>
      <c r="G13" s="446"/>
      <c r="H13" s="446"/>
      <c r="I13" s="447" t="s">
        <v>39</v>
      </c>
      <c r="J13" s="447"/>
      <c r="K13" s="447"/>
      <c r="L13" s="447"/>
      <c r="M13" s="448" t="s">
        <v>25</v>
      </c>
      <c r="N13" s="448"/>
      <c r="O13" s="448"/>
      <c r="P13" s="445" t="s">
        <v>9</v>
      </c>
      <c r="Q13" s="445"/>
      <c r="R13" s="445"/>
      <c r="S13" s="446" t="s">
        <v>38</v>
      </c>
      <c r="T13" s="446"/>
      <c r="U13" s="446"/>
      <c r="V13" s="446"/>
      <c r="W13" s="21"/>
      <c r="X13" s="21"/>
      <c r="Y13" s="21"/>
      <c r="Z13" s="21"/>
      <c r="AD13" s="100"/>
    </row>
    <row r="14" spans="2:30" ht="15" customHeight="1">
      <c r="B14" s="18" t="s">
        <v>209</v>
      </c>
      <c r="C14" s="451"/>
      <c r="D14" s="451"/>
      <c r="E14" s="16"/>
      <c r="F14" s="511"/>
      <c r="G14" s="511"/>
      <c r="H14" s="511"/>
      <c r="I14" s="452" t="s">
        <v>40</v>
      </c>
      <c r="J14" s="452"/>
      <c r="K14" s="452"/>
      <c r="L14" s="452"/>
      <c r="M14" s="453" t="s">
        <v>269</v>
      </c>
      <c r="N14" s="454"/>
      <c r="O14" s="454"/>
      <c r="P14" s="489" t="s">
        <v>285</v>
      </c>
      <c r="Q14" s="489"/>
      <c r="R14" s="489"/>
      <c r="S14" s="510"/>
      <c r="T14" s="510"/>
      <c r="U14" s="510"/>
      <c r="V14" s="510"/>
      <c r="W14" s="25"/>
      <c r="X14" s="25"/>
      <c r="Y14" s="25"/>
      <c r="Z14" s="25"/>
      <c r="AD14" s="100"/>
    </row>
    <row r="15" spans="2:30" ht="15" customHeight="1">
      <c r="B15" s="18" t="s">
        <v>554</v>
      </c>
      <c r="C15" s="451"/>
      <c r="D15" s="451"/>
      <c r="E15" s="16"/>
      <c r="F15" s="511"/>
      <c r="G15" s="511"/>
      <c r="H15" s="511"/>
      <c r="I15" s="509" t="s">
        <v>41</v>
      </c>
      <c r="J15" s="509"/>
      <c r="K15" s="509"/>
      <c r="L15" s="509"/>
      <c r="M15" s="453"/>
      <c r="N15" s="454"/>
      <c r="O15" s="454"/>
      <c r="P15" s="489"/>
      <c r="Q15" s="489"/>
      <c r="R15" s="489"/>
      <c r="S15" s="510"/>
      <c r="T15" s="510"/>
      <c r="U15" s="510"/>
      <c r="V15" s="510"/>
      <c r="W15" s="25"/>
      <c r="X15" s="25"/>
      <c r="Y15" s="25"/>
      <c r="Z15" s="25"/>
      <c r="AD15" s="100"/>
    </row>
    <row r="16" spans="2:30" ht="15" customHeight="1">
      <c r="B16" s="373" t="s">
        <v>566</v>
      </c>
      <c r="C16" s="451"/>
      <c r="D16" s="451"/>
      <c r="E16" s="123"/>
      <c r="F16" s="511"/>
      <c r="G16" s="511"/>
      <c r="H16" s="511"/>
      <c r="I16" s="512"/>
      <c r="J16" s="512"/>
      <c r="K16" s="512"/>
      <c r="L16" s="512"/>
      <c r="M16" s="513"/>
      <c r="N16" s="513"/>
      <c r="O16" s="513"/>
      <c r="P16" s="451"/>
      <c r="Q16" s="451"/>
      <c r="R16" s="451"/>
      <c r="S16" s="510"/>
      <c r="T16" s="510"/>
      <c r="U16" s="510"/>
      <c r="V16" s="510"/>
      <c r="W16" s="25"/>
      <c r="X16" s="25"/>
      <c r="Y16" s="25"/>
      <c r="Z16" s="25"/>
      <c r="AD16" s="100"/>
    </row>
    <row r="17" spans="2:30" ht="15" customHeight="1">
      <c r="B17" s="15"/>
      <c r="C17" s="451"/>
      <c r="D17" s="451"/>
      <c r="E17" s="16"/>
      <c r="F17" s="511"/>
      <c r="G17" s="511"/>
      <c r="H17" s="511"/>
      <c r="I17" s="512"/>
      <c r="J17" s="512"/>
      <c r="K17" s="512"/>
      <c r="L17" s="512"/>
      <c r="M17" s="513"/>
      <c r="N17" s="513"/>
      <c r="O17" s="513"/>
      <c r="P17" s="451"/>
      <c r="Q17" s="451"/>
      <c r="R17" s="451"/>
      <c r="S17" s="510"/>
      <c r="T17" s="510"/>
      <c r="U17" s="510"/>
      <c r="V17" s="510"/>
      <c r="W17" s="25"/>
      <c r="X17" s="25"/>
      <c r="Y17" s="25"/>
      <c r="Z17" s="25"/>
      <c r="AD17" s="100"/>
    </row>
    <row r="18" spans="2:30" ht="15" customHeight="1">
      <c r="B18" s="15"/>
      <c r="C18" s="451"/>
      <c r="D18" s="451"/>
      <c r="E18" s="16"/>
      <c r="F18" s="511"/>
      <c r="G18" s="511"/>
      <c r="H18" s="511"/>
      <c r="I18" s="512"/>
      <c r="J18" s="512"/>
      <c r="K18" s="512"/>
      <c r="L18" s="512"/>
      <c r="M18" s="513"/>
      <c r="N18" s="513"/>
      <c r="O18" s="513"/>
      <c r="P18" s="451"/>
      <c r="Q18" s="451"/>
      <c r="R18" s="451"/>
      <c r="S18" s="510"/>
      <c r="T18" s="510"/>
      <c r="U18" s="510"/>
      <c r="V18" s="510"/>
      <c r="W18" s="25"/>
      <c r="X18" s="25"/>
      <c r="Y18" s="25"/>
      <c r="Z18" s="25"/>
      <c r="AD18" s="100"/>
    </row>
    <row r="19" spans="2:30" ht="15" customHeight="1">
      <c r="B19" s="15"/>
      <c r="C19" s="451"/>
      <c r="D19" s="451"/>
      <c r="E19" s="16"/>
      <c r="F19" s="450"/>
      <c r="G19" s="450"/>
      <c r="H19" s="450"/>
      <c r="I19" s="509" t="s">
        <v>42</v>
      </c>
      <c r="J19" s="509"/>
      <c r="K19" s="509"/>
      <c r="L19" s="509"/>
      <c r="M19" s="453" t="s">
        <v>252</v>
      </c>
      <c r="N19" s="454"/>
      <c r="O19" s="454"/>
      <c r="P19" s="489" t="s">
        <v>216</v>
      </c>
      <c r="Q19" s="489"/>
      <c r="R19" s="489"/>
      <c r="S19" s="510"/>
      <c r="T19" s="510"/>
      <c r="U19" s="510"/>
      <c r="V19" s="510"/>
      <c r="W19" s="25"/>
      <c r="X19" s="25"/>
      <c r="Y19" s="25"/>
      <c r="Z19" s="25"/>
      <c r="AD19" s="100"/>
    </row>
    <row r="20" spans="2:30" ht="15" customHeight="1" thickBot="1">
      <c r="B20" s="19" t="s">
        <v>43</v>
      </c>
      <c r="C20" s="464" t="s">
        <v>253</v>
      </c>
      <c r="D20" s="464"/>
      <c r="E20" s="212" t="s">
        <v>302</v>
      </c>
      <c r="F20" s="462"/>
      <c r="G20" s="462"/>
      <c r="H20" s="462"/>
      <c r="I20" s="507" t="s">
        <v>43</v>
      </c>
      <c r="J20" s="507"/>
      <c r="K20" s="507"/>
      <c r="L20" s="507"/>
      <c r="M20" s="508" t="s">
        <v>498</v>
      </c>
      <c r="N20" s="508"/>
      <c r="O20" s="508"/>
      <c r="P20" s="505"/>
      <c r="Q20" s="505"/>
      <c r="R20" s="505"/>
      <c r="S20" s="506"/>
      <c r="T20" s="506"/>
      <c r="U20" s="506"/>
      <c r="V20" s="506"/>
      <c r="W20" s="25"/>
      <c r="X20" s="25"/>
      <c r="Y20" s="25"/>
      <c r="Z20" s="25"/>
      <c r="AD20" s="100"/>
    </row>
    <row r="21" ht="15" customHeight="1">
      <c r="AD21" s="100"/>
    </row>
    <row r="22" ht="12.75">
      <c r="AD22" s="100"/>
    </row>
    <row r="23" ht="12.75">
      <c r="AD23" s="100"/>
    </row>
    <row r="24" ht="12.75">
      <c r="AD24" s="100"/>
    </row>
    <row r="25" ht="12.75">
      <c r="AD25" s="100"/>
    </row>
    <row r="26" ht="12.75">
      <c r="AD26" s="100"/>
    </row>
    <row r="27" ht="12.75">
      <c r="AD27" s="100"/>
    </row>
    <row r="28" ht="12.75">
      <c r="AD28" s="100"/>
    </row>
    <row r="29" ht="12.75">
      <c r="AD29" s="100"/>
    </row>
    <row r="30" ht="12.75">
      <c r="AD30" s="100"/>
    </row>
    <row r="31" ht="12.75">
      <c r="AD31" s="100"/>
    </row>
    <row r="32" ht="12.75">
      <c r="AD32" s="100"/>
    </row>
    <row r="33" ht="12.75">
      <c r="AD33" s="100"/>
    </row>
    <row r="34" ht="12.75">
      <c r="AD34" s="100"/>
    </row>
    <row r="35" ht="12.75">
      <c r="AD35" s="100"/>
    </row>
  </sheetData>
  <sheetProtection/>
  <mergeCells count="63">
    <mergeCell ref="P20:R20"/>
    <mergeCell ref="S20:V20"/>
    <mergeCell ref="C19:D19"/>
    <mergeCell ref="F19:H19"/>
    <mergeCell ref="C20:D20"/>
    <mergeCell ref="F20:H20"/>
    <mergeCell ref="I20:L20"/>
    <mergeCell ref="M20:O20"/>
    <mergeCell ref="I19:L19"/>
    <mergeCell ref="M19:O19"/>
    <mergeCell ref="P17:R17"/>
    <mergeCell ref="S17:V17"/>
    <mergeCell ref="P18:R18"/>
    <mergeCell ref="S18:V18"/>
    <mergeCell ref="P19:R19"/>
    <mergeCell ref="S19:V19"/>
    <mergeCell ref="C18:D18"/>
    <mergeCell ref="F18:H18"/>
    <mergeCell ref="I18:L18"/>
    <mergeCell ref="M18:O18"/>
    <mergeCell ref="C17:D17"/>
    <mergeCell ref="F17:H17"/>
    <mergeCell ref="I17:L17"/>
    <mergeCell ref="M17:O17"/>
    <mergeCell ref="P16:R16"/>
    <mergeCell ref="S16:V16"/>
    <mergeCell ref="C15:D15"/>
    <mergeCell ref="F15:H15"/>
    <mergeCell ref="C16:D16"/>
    <mergeCell ref="F16:H16"/>
    <mergeCell ref="I16:L16"/>
    <mergeCell ref="M16:O16"/>
    <mergeCell ref="I15:L15"/>
    <mergeCell ref="M15:O15"/>
    <mergeCell ref="M13:O13"/>
    <mergeCell ref="P15:R15"/>
    <mergeCell ref="S15:V15"/>
    <mergeCell ref="P14:R14"/>
    <mergeCell ref="S14:V14"/>
    <mergeCell ref="C14:D14"/>
    <mergeCell ref="F14:H14"/>
    <mergeCell ref="I14:L14"/>
    <mergeCell ref="M14:O14"/>
    <mergeCell ref="Z6:Z7"/>
    <mergeCell ref="A1:J1"/>
    <mergeCell ref="A2:J2"/>
    <mergeCell ref="P13:R13"/>
    <mergeCell ref="S13:V13"/>
    <mergeCell ref="P6:R6"/>
    <mergeCell ref="S6:X6"/>
    <mergeCell ref="C13:D13"/>
    <mergeCell ref="F13:H13"/>
    <mergeCell ref="I13:L13"/>
    <mergeCell ref="AB6:AB7"/>
    <mergeCell ref="A3:B4"/>
    <mergeCell ref="A6:A7"/>
    <mergeCell ref="B6:B7"/>
    <mergeCell ref="C6:C7"/>
    <mergeCell ref="D6:D7"/>
    <mergeCell ref="E6:E7"/>
    <mergeCell ref="F6:F7"/>
    <mergeCell ref="L6:O6"/>
    <mergeCell ref="Y6:Y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</row>
    <row r="2" spans="1:14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N2" s="67"/>
    </row>
    <row r="3" spans="1:14" ht="19.5" customHeight="1">
      <c r="A3" s="480" t="s">
        <v>110</v>
      </c>
      <c r="B3" s="480"/>
      <c r="C3" s="535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68"/>
    </row>
    <row r="4" spans="1:14" ht="19.5" customHeight="1">
      <c r="A4" s="480"/>
      <c r="B4" s="480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70"/>
    </row>
    <row r="5" ht="12" customHeight="1" thickBot="1">
      <c r="N5" s="9"/>
    </row>
    <row r="6" spans="1:14" ht="12.75" customHeight="1" thickBot="1">
      <c r="A6" s="443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39" t="s">
        <v>28</v>
      </c>
      <c r="G6" s="41" t="s">
        <v>242</v>
      </c>
      <c r="H6" s="41" t="s">
        <v>132</v>
      </c>
      <c r="I6" s="42" t="s">
        <v>133</v>
      </c>
      <c r="J6" s="137" t="s">
        <v>134</v>
      </c>
      <c r="K6" s="137" t="s">
        <v>146</v>
      </c>
      <c r="L6" s="471" t="s">
        <v>135</v>
      </c>
      <c r="M6" s="470" t="s">
        <v>430</v>
      </c>
      <c r="N6" s="9"/>
    </row>
    <row r="7" spans="1:14" ht="15" thickBot="1">
      <c r="A7" s="442"/>
      <c r="B7" s="438"/>
      <c r="C7" s="438"/>
      <c r="D7" s="438"/>
      <c r="E7" s="438"/>
      <c r="F7" s="438"/>
      <c r="G7" s="43" t="s">
        <v>136</v>
      </c>
      <c r="H7" s="43" t="s">
        <v>147</v>
      </c>
      <c r="I7" s="43" t="s">
        <v>137</v>
      </c>
      <c r="J7" s="141" t="s">
        <v>240</v>
      </c>
      <c r="K7" s="140">
        <f>(AVERAGE(G8:G15)*POWER(AVERAGE(H8:H15),1/2))/POWER(AVERAGE(I8:I15),1/3)</f>
        <v>384.8897883159661</v>
      </c>
      <c r="L7" s="530"/>
      <c r="M7" s="529"/>
      <c r="N7" s="9"/>
    </row>
    <row r="8" spans="1:14" ht="15" customHeight="1">
      <c r="A8" s="106">
        <v>1</v>
      </c>
      <c r="B8" s="230" t="s">
        <v>211</v>
      </c>
      <c r="C8" s="231" t="s">
        <v>212</v>
      </c>
      <c r="D8" s="56" t="s">
        <v>70</v>
      </c>
      <c r="E8" s="56" t="s">
        <v>486</v>
      </c>
      <c r="F8" s="232" t="s">
        <v>142</v>
      </c>
      <c r="G8" s="358">
        <v>670</v>
      </c>
      <c r="H8" s="359">
        <v>0.176</v>
      </c>
      <c r="I8" s="360">
        <v>1.75</v>
      </c>
      <c r="J8" s="134">
        <f aca="true" t="shared" si="0" ref="J8:J15">G8*SQRT(H8)/($K$7*POWER(I8,1/3))</f>
        <v>0.6060131734653249</v>
      </c>
      <c r="K8" s="134">
        <f aca="true" t="shared" si="1" ref="K8:K15">IF(J8&gt;1,J8/J8^(2*LOG10(J8)),J8*J8^(2*LOG10(J8)))</f>
        <v>0.7535466944610166</v>
      </c>
      <c r="L8" s="126">
        <v>2290</v>
      </c>
      <c r="M8" s="233">
        <f aca="true" t="shared" si="2" ref="M8:M15">K8*L8</f>
        <v>1725.6219303157282</v>
      </c>
      <c r="N8" s="9"/>
    </row>
    <row r="9" spans="1:14" ht="15" customHeight="1">
      <c r="A9" s="98">
        <v>2</v>
      </c>
      <c r="B9" s="234" t="s">
        <v>431</v>
      </c>
      <c r="C9" s="242" t="s">
        <v>432</v>
      </c>
      <c r="D9" s="235" t="s">
        <v>199</v>
      </c>
      <c r="E9" s="243" t="s">
        <v>144</v>
      </c>
      <c r="F9" s="244" t="s">
        <v>142</v>
      </c>
      <c r="G9" s="238">
        <v>1100</v>
      </c>
      <c r="H9" s="239">
        <v>0.827</v>
      </c>
      <c r="I9" s="240">
        <v>16.6</v>
      </c>
      <c r="J9" s="135">
        <f t="shared" si="0"/>
        <v>1.0188408632280763</v>
      </c>
      <c r="K9" s="135">
        <f t="shared" si="1"/>
        <v>1.018532588743493</v>
      </c>
      <c r="L9" s="132">
        <v>2080</v>
      </c>
      <c r="M9" s="241">
        <f t="shared" si="2"/>
        <v>2118.5477845864657</v>
      </c>
      <c r="N9" s="9"/>
    </row>
    <row r="10" spans="1:14" ht="15" customHeight="1">
      <c r="A10" s="98">
        <v>3</v>
      </c>
      <c r="B10" s="234" t="s">
        <v>153</v>
      </c>
      <c r="C10" s="242" t="s">
        <v>154</v>
      </c>
      <c r="D10" s="235" t="s">
        <v>354</v>
      </c>
      <c r="E10" s="243" t="s">
        <v>411</v>
      </c>
      <c r="F10" s="244" t="s">
        <v>412</v>
      </c>
      <c r="G10" s="238">
        <v>1050</v>
      </c>
      <c r="H10" s="239">
        <v>1.14</v>
      </c>
      <c r="I10" s="240">
        <v>17.6</v>
      </c>
      <c r="J10" s="135">
        <f t="shared" si="0"/>
        <v>1.1197844870127212</v>
      </c>
      <c r="K10" s="135">
        <f t="shared" si="1"/>
        <v>1.1074039263271243</v>
      </c>
      <c r="L10" s="132">
        <v>1945</v>
      </c>
      <c r="M10" s="241">
        <f t="shared" si="2"/>
        <v>2153.9006367062566</v>
      </c>
      <c r="N10" s="9"/>
    </row>
    <row r="11" spans="1:14" ht="15" customHeight="1">
      <c r="A11" s="98">
        <v>4</v>
      </c>
      <c r="B11" s="234" t="s">
        <v>555</v>
      </c>
      <c r="C11" s="242" t="s">
        <v>435</v>
      </c>
      <c r="D11" s="235" t="s">
        <v>198</v>
      </c>
      <c r="E11" s="243" t="s">
        <v>556</v>
      </c>
      <c r="F11" s="244" t="s">
        <v>56</v>
      </c>
      <c r="G11" s="238">
        <v>1100</v>
      </c>
      <c r="H11" s="239">
        <v>1.18</v>
      </c>
      <c r="I11" s="240">
        <v>16.5</v>
      </c>
      <c r="J11" s="135">
        <f t="shared" si="0"/>
        <v>1.21946493970487</v>
      </c>
      <c r="K11" s="135">
        <f t="shared" si="1"/>
        <v>1.1784713144254746</v>
      </c>
      <c r="L11" s="132">
        <v>2060</v>
      </c>
      <c r="M11" s="241">
        <f t="shared" si="2"/>
        <v>2427.650907716478</v>
      </c>
      <c r="N11" s="9"/>
    </row>
    <row r="12" spans="1:14" ht="15" customHeight="1">
      <c r="A12" s="98">
        <v>5</v>
      </c>
      <c r="B12" s="245" t="s">
        <v>172</v>
      </c>
      <c r="C12" s="246" t="s">
        <v>200</v>
      </c>
      <c r="D12" s="235" t="s">
        <v>207</v>
      </c>
      <c r="E12" s="247" t="s">
        <v>224</v>
      </c>
      <c r="F12" s="237" t="s">
        <v>174</v>
      </c>
      <c r="G12" s="238">
        <v>850</v>
      </c>
      <c r="H12" s="239">
        <v>0.385</v>
      </c>
      <c r="I12" s="240">
        <v>3.27</v>
      </c>
      <c r="J12" s="135">
        <f t="shared" si="0"/>
        <v>0.9232025260667572</v>
      </c>
      <c r="K12" s="135">
        <f t="shared" si="1"/>
        <v>0.9283368345899098</v>
      </c>
      <c r="L12" s="132">
        <v>2630</v>
      </c>
      <c r="M12" s="241">
        <f t="shared" si="2"/>
        <v>2441.5258749714626</v>
      </c>
      <c r="N12" s="9"/>
    </row>
    <row r="13" spans="1:14" ht="15" customHeight="1">
      <c r="A13" s="98">
        <v>6</v>
      </c>
      <c r="B13" s="245" t="s">
        <v>226</v>
      </c>
      <c r="C13" s="246" t="s">
        <v>227</v>
      </c>
      <c r="D13" s="235" t="s">
        <v>198</v>
      </c>
      <c r="E13" s="247" t="s">
        <v>228</v>
      </c>
      <c r="F13" s="237" t="s">
        <v>55</v>
      </c>
      <c r="G13" s="238">
        <v>920</v>
      </c>
      <c r="H13" s="239">
        <v>0.256</v>
      </c>
      <c r="I13" s="240">
        <v>4.2</v>
      </c>
      <c r="J13" s="135">
        <f t="shared" si="0"/>
        <v>0.7495863298403076</v>
      </c>
      <c r="K13" s="135">
        <f t="shared" si="1"/>
        <v>0.8056768639313776</v>
      </c>
      <c r="L13" s="132">
        <v>3945</v>
      </c>
      <c r="M13" s="241">
        <f t="shared" si="2"/>
        <v>3178.3952282092846</v>
      </c>
      <c r="N13" s="9"/>
    </row>
    <row r="14" spans="1:14" ht="15" customHeight="1">
      <c r="A14" s="98">
        <v>7</v>
      </c>
      <c r="B14" s="234" t="s">
        <v>525</v>
      </c>
      <c r="C14" s="242" t="s">
        <v>436</v>
      </c>
      <c r="D14" s="235" t="s">
        <v>171</v>
      </c>
      <c r="E14" s="243" t="s">
        <v>527</v>
      </c>
      <c r="F14" s="244" t="s">
        <v>174</v>
      </c>
      <c r="G14" s="238">
        <v>975</v>
      </c>
      <c r="H14" s="239">
        <v>0.941</v>
      </c>
      <c r="I14" s="240">
        <v>12</v>
      </c>
      <c r="J14" s="135">
        <f t="shared" si="0"/>
        <v>1.0733366441673877</v>
      </c>
      <c r="K14" s="135">
        <f t="shared" si="1"/>
        <v>1.0686772360353798</v>
      </c>
      <c r="L14" s="132">
        <v>3945</v>
      </c>
      <c r="M14" s="241">
        <f t="shared" si="2"/>
        <v>4215.931696159573</v>
      </c>
      <c r="N14" s="9"/>
    </row>
    <row r="15" spans="1:14" ht="15" customHeight="1" thickBot="1">
      <c r="A15" s="107">
        <v>8</v>
      </c>
      <c r="B15" s="366" t="s">
        <v>433</v>
      </c>
      <c r="C15" s="427" t="s">
        <v>434</v>
      </c>
      <c r="D15" s="368" t="s">
        <v>97</v>
      </c>
      <c r="E15" s="428" t="s">
        <v>526</v>
      </c>
      <c r="F15" s="252" t="s">
        <v>55</v>
      </c>
      <c r="G15" s="253">
        <v>1220</v>
      </c>
      <c r="H15" s="254">
        <v>1.23</v>
      </c>
      <c r="I15" s="255">
        <v>18.3</v>
      </c>
      <c r="J15" s="136">
        <f t="shared" si="0"/>
        <v>1.3340096392318692</v>
      </c>
      <c r="K15" s="136">
        <f t="shared" si="1"/>
        <v>1.241164751447148</v>
      </c>
      <c r="L15" s="133">
        <v>5260</v>
      </c>
      <c r="M15" s="256">
        <f t="shared" si="2"/>
        <v>6528.526592611998</v>
      </c>
      <c r="N15" s="9"/>
    </row>
    <row r="16" ht="15" customHeight="1" thickBot="1"/>
    <row r="17" spans="2:13" ht="15" customHeight="1">
      <c r="B17" s="11" t="s">
        <v>39</v>
      </c>
      <c r="C17" s="531" t="s">
        <v>25</v>
      </c>
      <c r="D17" s="532"/>
      <c r="E17" s="12" t="s">
        <v>9</v>
      </c>
      <c r="F17" s="531" t="s">
        <v>38</v>
      </c>
      <c r="G17" s="533"/>
      <c r="H17" s="534"/>
      <c r="I17" s="257"/>
      <c r="J17" s="257"/>
      <c r="K17" s="257"/>
      <c r="L17" s="21"/>
      <c r="M17" s="21"/>
    </row>
    <row r="18" spans="2:13" ht="15" customHeight="1">
      <c r="B18" s="17" t="s">
        <v>40</v>
      </c>
      <c r="C18" s="453" t="s">
        <v>269</v>
      </c>
      <c r="D18" s="454"/>
      <c r="E18" s="155" t="s">
        <v>285</v>
      </c>
      <c r="F18" s="527"/>
      <c r="G18" s="528"/>
      <c r="H18" s="491"/>
      <c r="I18" s="257"/>
      <c r="J18" s="257"/>
      <c r="K18" s="257"/>
      <c r="L18" s="25"/>
      <c r="M18" s="21"/>
    </row>
    <row r="19" spans="2:13" ht="15" customHeight="1">
      <c r="B19" s="210" t="s">
        <v>41</v>
      </c>
      <c r="C19" s="453" t="s">
        <v>148</v>
      </c>
      <c r="D19" s="454"/>
      <c r="E19" s="155" t="s">
        <v>318</v>
      </c>
      <c r="F19" s="527"/>
      <c r="G19" s="528"/>
      <c r="H19" s="491"/>
      <c r="I19" s="258"/>
      <c r="J19" s="258"/>
      <c r="K19" s="258"/>
      <c r="L19" s="25"/>
      <c r="M19" s="21"/>
    </row>
    <row r="20" spans="2:13" ht="15" customHeight="1">
      <c r="B20" s="210"/>
      <c r="C20" s="459"/>
      <c r="D20" s="476"/>
      <c r="E20" s="120"/>
      <c r="F20" s="527"/>
      <c r="G20" s="528"/>
      <c r="H20" s="491"/>
      <c r="I20" s="22"/>
      <c r="J20" s="22"/>
      <c r="K20" s="22"/>
      <c r="L20" s="25"/>
      <c r="M20" s="21"/>
    </row>
    <row r="21" spans="2:13" ht="15" customHeight="1">
      <c r="B21" s="210"/>
      <c r="C21" s="459"/>
      <c r="D21" s="476"/>
      <c r="E21" s="120"/>
      <c r="F21" s="527"/>
      <c r="G21" s="528"/>
      <c r="H21" s="491"/>
      <c r="I21" s="22"/>
      <c r="J21" s="22"/>
      <c r="K21" s="22"/>
      <c r="L21" s="25"/>
      <c r="M21" s="21"/>
    </row>
    <row r="22" spans="2:13" ht="15" customHeight="1">
      <c r="B22" s="210"/>
      <c r="C22" s="459"/>
      <c r="D22" s="476"/>
      <c r="E22" s="120"/>
      <c r="F22" s="527"/>
      <c r="G22" s="528"/>
      <c r="H22" s="491"/>
      <c r="I22" s="22"/>
      <c r="J22" s="22"/>
      <c r="K22" s="22"/>
      <c r="L22" s="25"/>
      <c r="M22" s="21"/>
    </row>
    <row r="23" spans="2:13" ht="15" customHeight="1">
      <c r="B23" s="210" t="s">
        <v>42</v>
      </c>
      <c r="C23" s="459" t="s">
        <v>422</v>
      </c>
      <c r="D23" s="478"/>
      <c r="E23" s="121" t="s">
        <v>216</v>
      </c>
      <c r="F23" s="527"/>
      <c r="G23" s="528"/>
      <c r="H23" s="491"/>
      <c r="I23" s="258"/>
      <c r="J23" s="258"/>
      <c r="K23" s="258"/>
      <c r="L23" s="25"/>
      <c r="M23" s="21"/>
    </row>
    <row r="24" spans="2:13" ht="15" customHeight="1" thickBot="1">
      <c r="B24" s="211" t="s">
        <v>43</v>
      </c>
      <c r="C24" s="522" t="s">
        <v>498</v>
      </c>
      <c r="D24" s="523"/>
      <c r="E24" s="20"/>
      <c r="F24" s="524"/>
      <c r="G24" s="525"/>
      <c r="H24" s="526"/>
      <c r="I24" s="258"/>
      <c r="J24" s="258"/>
      <c r="K24" s="258"/>
      <c r="L24" s="25"/>
      <c r="M24" s="21"/>
    </row>
    <row r="25" ht="15" customHeight="1"/>
    <row r="26" spans="3:9" ht="12.75">
      <c r="C26" s="519"/>
      <c r="D26" s="521"/>
      <c r="E26" s="521"/>
      <c r="F26" s="521"/>
      <c r="G26" s="520"/>
      <c r="H26" s="520"/>
      <c r="I26" s="520"/>
    </row>
    <row r="27" spans="3:9" ht="12.75">
      <c r="C27" s="519"/>
      <c r="D27" s="521"/>
      <c r="E27" s="521"/>
      <c r="F27" s="521"/>
      <c r="G27" s="520"/>
      <c r="H27" s="520"/>
      <c r="I27" s="520"/>
    </row>
    <row r="28" spans="3:9" ht="12.75">
      <c r="C28" s="519"/>
      <c r="D28" s="521"/>
      <c r="E28" s="521"/>
      <c r="F28" s="521"/>
      <c r="G28" s="520"/>
      <c r="H28" s="520"/>
      <c r="I28" s="520"/>
    </row>
    <row r="29" spans="3:9" ht="12.75">
      <c r="C29" s="521"/>
      <c r="D29" s="521"/>
      <c r="E29" s="521"/>
      <c r="F29" s="521"/>
      <c r="G29" s="520"/>
      <c r="H29" s="520"/>
      <c r="I29" s="520"/>
    </row>
    <row r="30" spans="3:9" ht="12.75">
      <c r="C30" s="521"/>
      <c r="D30" s="521"/>
      <c r="E30" s="521"/>
      <c r="F30" s="521"/>
      <c r="G30" s="520"/>
      <c r="H30" s="520"/>
      <c r="I30" s="520"/>
    </row>
    <row r="31" spans="3:9" ht="12.75">
      <c r="C31" s="519"/>
      <c r="D31" s="521"/>
      <c r="E31" s="521"/>
      <c r="F31" s="521"/>
      <c r="G31" s="520"/>
      <c r="H31" s="520"/>
      <c r="I31" s="520"/>
    </row>
    <row r="32" spans="3:9" ht="12.75">
      <c r="C32" s="519"/>
      <c r="D32" s="519"/>
      <c r="E32" s="519"/>
      <c r="F32" s="519"/>
      <c r="G32" s="520"/>
      <c r="H32" s="520"/>
      <c r="I32" s="520"/>
    </row>
  </sheetData>
  <sheetProtection/>
  <mergeCells count="42">
    <mergeCell ref="C3:M4"/>
    <mergeCell ref="M6:M7"/>
    <mergeCell ref="L6:L7"/>
    <mergeCell ref="C17:D17"/>
    <mergeCell ref="F17:H17"/>
    <mergeCell ref="A1:J1"/>
    <mergeCell ref="A2:J2"/>
    <mergeCell ref="F6:F7"/>
    <mergeCell ref="A3:B4"/>
    <mergeCell ref="A6:A7"/>
    <mergeCell ref="B6:B7"/>
    <mergeCell ref="C19:D19"/>
    <mergeCell ref="F19:H19"/>
    <mergeCell ref="C18:D18"/>
    <mergeCell ref="F18:H18"/>
    <mergeCell ref="D6:D7"/>
    <mergeCell ref="E6:E7"/>
    <mergeCell ref="C6:C7"/>
    <mergeCell ref="C23:D23"/>
    <mergeCell ref="F23:H23"/>
    <mergeCell ref="C20:D20"/>
    <mergeCell ref="F20:H20"/>
    <mergeCell ref="C22:D22"/>
    <mergeCell ref="F22:H22"/>
    <mergeCell ref="C21:D21"/>
    <mergeCell ref="F21:H21"/>
    <mergeCell ref="C24:D24"/>
    <mergeCell ref="F24:H24"/>
    <mergeCell ref="G29:I29"/>
    <mergeCell ref="C26:F26"/>
    <mergeCell ref="G26:I26"/>
    <mergeCell ref="C27:F27"/>
    <mergeCell ref="G27:I27"/>
    <mergeCell ref="C28:F28"/>
    <mergeCell ref="G28:I28"/>
    <mergeCell ref="C29:F29"/>
    <mergeCell ref="C32:F32"/>
    <mergeCell ref="G32:I32"/>
    <mergeCell ref="C30:F30"/>
    <mergeCell ref="G30:I30"/>
    <mergeCell ref="C31:F31"/>
    <mergeCell ref="G31:I31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0"/>
  <sheetViews>
    <sheetView showZeros="0"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6.375" style="0" customWidth="1"/>
    <col min="6" max="6" width="7.00390625" style="0" customWidth="1"/>
    <col min="7" max="10" width="9.25390625" style="543" customWidth="1"/>
    <col min="11" max="12" width="5.375" style="9" customWidth="1"/>
  </cols>
  <sheetData>
    <row r="1" spans="1:10" ht="15" customHeight="1">
      <c r="A1" s="461" t="s">
        <v>580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5" customHeight="1">
      <c r="A2" s="461" t="s">
        <v>581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15" customHeight="1">
      <c r="A3" s="461" t="s">
        <v>582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9.5" customHeight="1">
      <c r="A4" s="441" t="s">
        <v>23</v>
      </c>
      <c r="B4" s="441"/>
      <c r="C4" s="7"/>
      <c r="D4" s="8"/>
      <c r="E4" s="8"/>
      <c r="F4" s="8"/>
      <c r="G4" s="542"/>
      <c r="H4" s="542"/>
      <c r="I4" s="542"/>
      <c r="J4" s="542"/>
    </row>
    <row r="5" spans="1:10" ht="19.5" customHeight="1">
      <c r="A5" s="441"/>
      <c r="B5" s="441"/>
      <c r="C5" s="7"/>
      <c r="D5" s="8"/>
      <c r="E5" s="8"/>
      <c r="F5" s="8"/>
      <c r="G5" s="542"/>
      <c r="H5" s="542"/>
      <c r="I5" s="542"/>
      <c r="J5" s="542"/>
    </row>
    <row r="6" spans="13:14" ht="12" customHeight="1" thickBot="1">
      <c r="M6" s="9"/>
      <c r="N6" s="9"/>
    </row>
    <row r="7" spans="1:14" ht="12.75" customHeight="1" thickBot="1">
      <c r="A7" s="442" t="s">
        <v>24</v>
      </c>
      <c r="B7" s="438" t="s">
        <v>25</v>
      </c>
      <c r="C7" s="438" t="s">
        <v>9</v>
      </c>
      <c r="D7" s="438" t="s">
        <v>26</v>
      </c>
      <c r="E7" s="438" t="s">
        <v>27</v>
      </c>
      <c r="F7" s="438" t="s">
        <v>28</v>
      </c>
      <c r="G7" s="544" t="s">
        <v>583</v>
      </c>
      <c r="H7" s="544"/>
      <c r="I7" s="545" t="s">
        <v>584</v>
      </c>
      <c r="J7" s="546" t="s">
        <v>33</v>
      </c>
      <c r="K7" s="547" t="s">
        <v>213</v>
      </c>
      <c r="L7" s="548"/>
      <c r="M7" s="9"/>
      <c r="N7" s="9"/>
    </row>
    <row r="8" spans="1:14" ht="13.5" thickBot="1">
      <c r="A8" s="443"/>
      <c r="B8" s="439"/>
      <c r="C8" s="439"/>
      <c r="D8" s="439"/>
      <c r="E8" s="439"/>
      <c r="F8" s="439"/>
      <c r="G8" s="549" t="s">
        <v>585</v>
      </c>
      <c r="H8" s="549" t="s">
        <v>586</v>
      </c>
      <c r="I8" s="550"/>
      <c r="J8" s="546"/>
      <c r="K8" s="9" t="s">
        <v>587</v>
      </c>
      <c r="L8" s="9" t="s">
        <v>585</v>
      </c>
      <c r="M8" s="9"/>
      <c r="N8" s="9"/>
    </row>
    <row r="9" spans="1:14" ht="15" customHeight="1">
      <c r="A9" s="551">
        <v>1</v>
      </c>
      <c r="B9" s="552" t="s">
        <v>93</v>
      </c>
      <c r="C9" s="553" t="s">
        <v>152</v>
      </c>
      <c r="D9" s="554" t="s">
        <v>65</v>
      </c>
      <c r="E9" s="555" t="s">
        <v>151</v>
      </c>
      <c r="F9" s="556" t="s">
        <v>59</v>
      </c>
      <c r="G9" s="183">
        <v>189.33</v>
      </c>
      <c r="H9" s="183">
        <v>189.33</v>
      </c>
      <c r="I9" s="557">
        <f>+K9+L9</f>
        <v>2</v>
      </c>
      <c r="J9" s="558">
        <f>G9+H9</f>
        <v>378.66</v>
      </c>
      <c r="K9" s="9">
        <v>1</v>
      </c>
      <c r="L9" s="9">
        <v>1</v>
      </c>
      <c r="M9" s="9"/>
      <c r="N9" s="9"/>
    </row>
    <row r="10" spans="1:14" ht="15" customHeight="1" thickBot="1">
      <c r="A10" s="179">
        <v>2</v>
      </c>
      <c r="B10" s="319" t="s">
        <v>445</v>
      </c>
      <c r="C10" s="559" t="s">
        <v>446</v>
      </c>
      <c r="D10" s="560" t="s">
        <v>198</v>
      </c>
      <c r="E10" s="285" t="s">
        <v>447</v>
      </c>
      <c r="F10" s="284" t="s">
        <v>63</v>
      </c>
      <c r="G10" s="329">
        <v>180</v>
      </c>
      <c r="H10" s="329">
        <v>180</v>
      </c>
      <c r="I10" s="561">
        <f>+K10+L10</f>
        <v>4</v>
      </c>
      <c r="J10" s="562">
        <f>G10+H10</f>
        <v>360</v>
      </c>
      <c r="K10" s="9">
        <v>2</v>
      </c>
      <c r="L10" s="9">
        <v>2</v>
      </c>
      <c r="M10" s="9"/>
      <c r="N10" s="9"/>
    </row>
    <row r="11" spans="7:10" ht="15" customHeight="1">
      <c r="G11" s="563"/>
      <c r="H11" s="563"/>
      <c r="J11" s="563"/>
    </row>
    <row r="12" spans="1:10" ht="19.5" customHeight="1">
      <c r="A12" s="441" t="s">
        <v>44</v>
      </c>
      <c r="B12" s="441"/>
      <c r="C12" s="7"/>
      <c r="D12" s="8"/>
      <c r="E12" s="8"/>
      <c r="F12" s="8"/>
      <c r="G12" s="564"/>
      <c r="H12" s="564"/>
      <c r="I12" s="542"/>
      <c r="J12" s="564"/>
    </row>
    <row r="13" spans="1:10" ht="19.5" customHeight="1">
      <c r="A13" s="441"/>
      <c r="B13" s="441"/>
      <c r="C13" s="7"/>
      <c r="D13" s="8"/>
      <c r="E13" s="8"/>
      <c r="F13" s="8"/>
      <c r="G13" s="564"/>
      <c r="H13" s="564"/>
      <c r="I13" s="542"/>
      <c r="J13" s="564"/>
    </row>
    <row r="14" spans="7:14" ht="12" customHeight="1" thickBot="1">
      <c r="G14" s="563"/>
      <c r="H14" s="563"/>
      <c r="J14" s="563"/>
      <c r="M14" s="9"/>
      <c r="N14" s="9"/>
    </row>
    <row r="15" spans="1:14" ht="12.75" customHeight="1" thickBot="1">
      <c r="A15" s="442" t="s">
        <v>24</v>
      </c>
      <c r="B15" s="438" t="s">
        <v>25</v>
      </c>
      <c r="C15" s="438" t="s">
        <v>9</v>
      </c>
      <c r="D15" s="438" t="s">
        <v>26</v>
      </c>
      <c r="E15" s="438" t="s">
        <v>27</v>
      </c>
      <c r="F15" s="438" t="s">
        <v>28</v>
      </c>
      <c r="G15" s="565" t="s">
        <v>583</v>
      </c>
      <c r="H15" s="565"/>
      <c r="I15" s="545" t="s">
        <v>584</v>
      </c>
      <c r="J15" s="566" t="s">
        <v>33</v>
      </c>
      <c r="K15" s="547" t="s">
        <v>213</v>
      </c>
      <c r="L15" s="548"/>
      <c r="M15" s="9"/>
      <c r="N15" s="9"/>
    </row>
    <row r="16" spans="1:14" ht="13.5" customHeight="1" thickBot="1">
      <c r="A16" s="443"/>
      <c r="B16" s="439"/>
      <c r="C16" s="439"/>
      <c r="D16" s="439"/>
      <c r="E16" s="439"/>
      <c r="F16" s="439"/>
      <c r="G16" s="567" t="s">
        <v>585</v>
      </c>
      <c r="H16" s="567" t="s">
        <v>586</v>
      </c>
      <c r="I16" s="550"/>
      <c r="J16" s="566"/>
      <c r="K16" s="9" t="s">
        <v>587</v>
      </c>
      <c r="L16" s="9" t="s">
        <v>585</v>
      </c>
      <c r="M16" s="9"/>
      <c r="N16" s="9"/>
    </row>
    <row r="17" spans="1:14" ht="15" customHeight="1">
      <c r="A17" s="568">
        <v>1</v>
      </c>
      <c r="B17" s="569" t="s">
        <v>166</v>
      </c>
      <c r="C17" s="570" t="s">
        <v>167</v>
      </c>
      <c r="D17" s="279" t="s">
        <v>126</v>
      </c>
      <c r="E17" s="279" t="s">
        <v>96</v>
      </c>
      <c r="F17" s="571"/>
      <c r="G17" s="572">
        <v>100</v>
      </c>
      <c r="H17" s="572">
        <v>100</v>
      </c>
      <c r="I17" s="557">
        <f aca="true" t="shared" si="0" ref="I17:I40">+K17+L17</f>
        <v>9</v>
      </c>
      <c r="J17" s="573">
        <f aca="true" t="shared" si="1" ref="J17:J26">G17+H17</f>
        <v>200</v>
      </c>
      <c r="K17" s="9">
        <v>3</v>
      </c>
      <c r="L17" s="9">
        <v>6</v>
      </c>
      <c r="M17" s="9"/>
      <c r="N17" s="9"/>
    </row>
    <row r="18" spans="1:14" ht="15" customHeight="1">
      <c r="A18" s="117">
        <v>2</v>
      </c>
      <c r="B18" s="61" t="s">
        <v>159</v>
      </c>
      <c r="C18" s="95" t="s">
        <v>160</v>
      </c>
      <c r="D18" s="77" t="s">
        <v>97</v>
      </c>
      <c r="E18" s="77" t="s">
        <v>161</v>
      </c>
      <c r="F18" s="282"/>
      <c r="G18" s="293">
        <v>99</v>
      </c>
      <c r="H18" s="293">
        <v>100</v>
      </c>
      <c r="I18" s="574">
        <f t="shared" si="0"/>
        <v>5</v>
      </c>
      <c r="J18" s="575">
        <f t="shared" si="1"/>
        <v>199</v>
      </c>
      <c r="K18" s="9">
        <v>4</v>
      </c>
      <c r="L18" s="9">
        <v>1</v>
      </c>
      <c r="M18" s="9"/>
      <c r="N18" s="9"/>
    </row>
    <row r="19" spans="1:14" ht="15" customHeight="1">
      <c r="A19" s="117">
        <v>3</v>
      </c>
      <c r="B19" s="58" t="s">
        <v>100</v>
      </c>
      <c r="C19" s="51" t="s">
        <v>101</v>
      </c>
      <c r="D19" s="53" t="s">
        <v>97</v>
      </c>
      <c r="E19" s="52" t="s">
        <v>98</v>
      </c>
      <c r="F19" s="282"/>
      <c r="G19" s="293">
        <v>99</v>
      </c>
      <c r="H19" s="293">
        <v>100</v>
      </c>
      <c r="I19" s="574">
        <f t="shared" si="0"/>
        <v>7</v>
      </c>
      <c r="J19" s="575">
        <f t="shared" si="1"/>
        <v>199</v>
      </c>
      <c r="K19" s="9">
        <v>5</v>
      </c>
      <c r="L19" s="9">
        <v>2</v>
      </c>
      <c r="M19" s="9"/>
      <c r="N19" s="9"/>
    </row>
    <row r="20" spans="1:14" ht="15" customHeight="1">
      <c r="A20" s="117">
        <v>4</v>
      </c>
      <c r="B20" s="58" t="s">
        <v>202</v>
      </c>
      <c r="C20" s="74" t="s">
        <v>203</v>
      </c>
      <c r="D20" s="97" t="s">
        <v>97</v>
      </c>
      <c r="E20" s="75" t="s">
        <v>98</v>
      </c>
      <c r="F20" s="384"/>
      <c r="G20" s="293">
        <v>99</v>
      </c>
      <c r="H20" s="293">
        <v>100</v>
      </c>
      <c r="I20" s="574">
        <f t="shared" si="0"/>
        <v>9</v>
      </c>
      <c r="J20" s="575">
        <f t="shared" si="1"/>
        <v>199</v>
      </c>
      <c r="K20" s="9">
        <v>6</v>
      </c>
      <c r="L20" s="9">
        <v>3</v>
      </c>
      <c r="M20" s="9"/>
      <c r="N20" s="9"/>
    </row>
    <row r="21" spans="1:14" ht="15" customHeight="1">
      <c r="A21" s="117">
        <v>5</v>
      </c>
      <c r="B21" s="58" t="s">
        <v>415</v>
      </c>
      <c r="C21" s="74" t="s">
        <v>416</v>
      </c>
      <c r="D21" s="97" t="s">
        <v>97</v>
      </c>
      <c r="E21" s="75" t="s">
        <v>208</v>
      </c>
      <c r="F21" s="384"/>
      <c r="G21" s="293">
        <v>100</v>
      </c>
      <c r="H21" s="293">
        <v>99</v>
      </c>
      <c r="I21" s="574">
        <f t="shared" si="0"/>
        <v>11</v>
      </c>
      <c r="J21" s="575">
        <f t="shared" si="1"/>
        <v>199</v>
      </c>
      <c r="K21" s="9">
        <v>2</v>
      </c>
      <c r="L21" s="9">
        <v>9</v>
      </c>
      <c r="M21" s="9"/>
      <c r="N21" s="9"/>
    </row>
    <row r="22" spans="1:14" ht="15" customHeight="1">
      <c r="A22" s="117">
        <v>6</v>
      </c>
      <c r="B22" s="58" t="s">
        <v>204</v>
      </c>
      <c r="C22" s="74" t="s">
        <v>205</v>
      </c>
      <c r="D22" s="97" t="s">
        <v>97</v>
      </c>
      <c r="E22" s="75" t="s">
        <v>98</v>
      </c>
      <c r="F22" s="282"/>
      <c r="G22" s="293">
        <v>99</v>
      </c>
      <c r="H22" s="293">
        <v>99</v>
      </c>
      <c r="I22" s="574">
        <f t="shared" si="0"/>
        <v>15</v>
      </c>
      <c r="J22" s="575">
        <f t="shared" si="1"/>
        <v>198</v>
      </c>
      <c r="K22" s="9">
        <v>6</v>
      </c>
      <c r="L22" s="9">
        <v>9</v>
      </c>
      <c r="M22" s="9"/>
      <c r="N22" s="9"/>
    </row>
    <row r="23" spans="1:14" ht="15" customHeight="1">
      <c r="A23" s="117">
        <v>7</v>
      </c>
      <c r="B23" s="58" t="s">
        <v>568</v>
      </c>
      <c r="C23" s="74" t="s">
        <v>569</v>
      </c>
      <c r="D23" s="97" t="s">
        <v>65</v>
      </c>
      <c r="E23" s="75" t="s">
        <v>208</v>
      </c>
      <c r="F23" s="576"/>
      <c r="G23" s="293">
        <v>98</v>
      </c>
      <c r="H23" s="293">
        <v>100</v>
      </c>
      <c r="I23" s="574">
        <f t="shared" si="0"/>
        <v>16</v>
      </c>
      <c r="J23" s="575">
        <f t="shared" si="1"/>
        <v>198</v>
      </c>
      <c r="K23" s="9">
        <v>11</v>
      </c>
      <c r="L23" s="9">
        <v>5</v>
      </c>
      <c r="M23" s="9"/>
      <c r="N23" s="9"/>
    </row>
    <row r="24" spans="1:14" ht="15" customHeight="1">
      <c r="A24" s="117">
        <v>8</v>
      </c>
      <c r="B24" s="60" t="s">
        <v>524</v>
      </c>
      <c r="C24" s="405" t="s">
        <v>471</v>
      </c>
      <c r="D24" s="94" t="s">
        <v>97</v>
      </c>
      <c r="E24" s="75" t="s">
        <v>472</v>
      </c>
      <c r="F24" s="384"/>
      <c r="G24" s="293">
        <v>98</v>
      </c>
      <c r="H24" s="293">
        <v>100</v>
      </c>
      <c r="I24" s="574">
        <f t="shared" si="0"/>
        <v>17</v>
      </c>
      <c r="J24" s="575">
        <f t="shared" si="1"/>
        <v>198</v>
      </c>
      <c r="K24" s="9">
        <v>11</v>
      </c>
      <c r="L24" s="9">
        <v>6</v>
      </c>
      <c r="M24" s="9"/>
      <c r="N24" s="9"/>
    </row>
    <row r="25" spans="1:14" ht="15" customHeight="1">
      <c r="A25" s="117">
        <v>9</v>
      </c>
      <c r="B25" s="58" t="s">
        <v>102</v>
      </c>
      <c r="C25" s="74" t="s">
        <v>103</v>
      </c>
      <c r="D25" s="97" t="s">
        <v>97</v>
      </c>
      <c r="E25" s="75" t="s">
        <v>98</v>
      </c>
      <c r="F25" s="282"/>
      <c r="G25" s="293">
        <v>99</v>
      </c>
      <c r="H25" s="293">
        <v>97.5</v>
      </c>
      <c r="I25" s="574">
        <f t="shared" si="0"/>
        <v>17</v>
      </c>
      <c r="J25" s="575">
        <f t="shared" si="1"/>
        <v>196.5</v>
      </c>
      <c r="K25" s="9">
        <v>6</v>
      </c>
      <c r="L25" s="9">
        <v>11</v>
      </c>
      <c r="M25" s="9"/>
      <c r="N25" s="9"/>
    </row>
    <row r="26" spans="1:14" ht="15" customHeight="1">
      <c r="A26" s="117">
        <v>10</v>
      </c>
      <c r="B26" s="58" t="s">
        <v>93</v>
      </c>
      <c r="C26" s="74" t="s">
        <v>152</v>
      </c>
      <c r="D26" s="97" t="s">
        <v>65</v>
      </c>
      <c r="E26" s="75" t="s">
        <v>98</v>
      </c>
      <c r="F26" s="282"/>
      <c r="G26" s="293">
        <v>96.5</v>
      </c>
      <c r="H26" s="293">
        <v>99</v>
      </c>
      <c r="I26" s="574">
        <f t="shared" si="0"/>
        <v>22</v>
      </c>
      <c r="J26" s="575">
        <f t="shared" si="1"/>
        <v>195.5</v>
      </c>
      <c r="K26" s="9">
        <v>14</v>
      </c>
      <c r="L26" s="9">
        <v>8</v>
      </c>
      <c r="M26" s="9"/>
      <c r="N26" s="9"/>
    </row>
    <row r="27" spans="1:14" ht="15" customHeight="1">
      <c r="A27" s="117">
        <v>11</v>
      </c>
      <c r="B27" s="577" t="s">
        <v>104</v>
      </c>
      <c r="C27" s="578" t="s">
        <v>105</v>
      </c>
      <c r="D27" s="408" t="s">
        <v>97</v>
      </c>
      <c r="E27" s="579" t="s">
        <v>221</v>
      </c>
      <c r="F27" s="419"/>
      <c r="G27" s="293">
        <v>100</v>
      </c>
      <c r="H27" s="293">
        <v>95</v>
      </c>
      <c r="I27" s="574">
        <f t="shared" si="0"/>
        <v>16</v>
      </c>
      <c r="J27" s="575">
        <f>H27+G27</f>
        <v>195</v>
      </c>
      <c r="K27" s="9">
        <v>1</v>
      </c>
      <c r="L27" s="9">
        <v>15</v>
      </c>
      <c r="M27" s="9"/>
      <c r="N27" s="9"/>
    </row>
    <row r="28" spans="1:14" ht="15" customHeight="1">
      <c r="A28" s="117">
        <v>12</v>
      </c>
      <c r="B28" s="58" t="s">
        <v>445</v>
      </c>
      <c r="C28" s="74" t="s">
        <v>446</v>
      </c>
      <c r="D28" s="97" t="s">
        <v>198</v>
      </c>
      <c r="E28" s="75" t="s">
        <v>150</v>
      </c>
      <c r="F28" s="384"/>
      <c r="G28" s="293">
        <v>95</v>
      </c>
      <c r="H28" s="293">
        <v>100</v>
      </c>
      <c r="I28" s="574">
        <f t="shared" si="0"/>
        <v>20</v>
      </c>
      <c r="J28" s="575">
        <f aca="true" t="shared" si="2" ref="J28:J40">G28+H28</f>
        <v>195</v>
      </c>
      <c r="K28" s="9">
        <v>16</v>
      </c>
      <c r="L28" s="9">
        <v>4</v>
      </c>
      <c r="M28" s="9"/>
      <c r="N28" s="9"/>
    </row>
    <row r="29" spans="1:14" ht="15" customHeight="1">
      <c r="A29" s="117">
        <v>13</v>
      </c>
      <c r="B29" s="58" t="s">
        <v>512</v>
      </c>
      <c r="C29" s="74" t="s">
        <v>513</v>
      </c>
      <c r="D29" s="75" t="s">
        <v>356</v>
      </c>
      <c r="E29" s="75" t="s">
        <v>113</v>
      </c>
      <c r="F29" s="282"/>
      <c r="G29" s="293">
        <v>96</v>
      </c>
      <c r="H29" s="293">
        <v>96</v>
      </c>
      <c r="I29" s="574">
        <f t="shared" si="0"/>
        <v>29</v>
      </c>
      <c r="J29" s="575">
        <f t="shared" si="2"/>
        <v>192</v>
      </c>
      <c r="K29" s="9">
        <v>15</v>
      </c>
      <c r="L29" s="9">
        <v>14</v>
      </c>
      <c r="M29" s="9"/>
      <c r="N29" s="9"/>
    </row>
    <row r="30" spans="1:14" ht="15" customHeight="1">
      <c r="A30" s="117">
        <v>13</v>
      </c>
      <c r="B30" s="60" t="s">
        <v>545</v>
      </c>
      <c r="C30" s="78" t="s">
        <v>481</v>
      </c>
      <c r="D30" s="580" t="s">
        <v>97</v>
      </c>
      <c r="E30" s="75" t="s">
        <v>96</v>
      </c>
      <c r="F30" s="581"/>
      <c r="G30" s="293">
        <v>99</v>
      </c>
      <c r="H30" s="293">
        <v>93</v>
      </c>
      <c r="I30" s="574">
        <f t="shared" si="0"/>
        <v>29</v>
      </c>
      <c r="J30" s="575">
        <f t="shared" si="2"/>
        <v>192</v>
      </c>
      <c r="K30" s="9">
        <v>10</v>
      </c>
      <c r="L30" s="9">
        <v>19</v>
      </c>
      <c r="M30" s="9"/>
      <c r="N30" s="9"/>
    </row>
    <row r="31" spans="1:14" ht="15" customHeight="1">
      <c r="A31" s="117">
        <v>15</v>
      </c>
      <c r="B31" s="60" t="s">
        <v>488</v>
      </c>
      <c r="C31" s="78" t="s">
        <v>490</v>
      </c>
      <c r="D31" s="94" t="s">
        <v>198</v>
      </c>
      <c r="E31" s="75" t="s">
        <v>489</v>
      </c>
      <c r="F31" s="282"/>
      <c r="G31" s="293">
        <v>97</v>
      </c>
      <c r="H31" s="293">
        <v>94</v>
      </c>
      <c r="I31" s="574">
        <f t="shared" si="0"/>
        <v>30</v>
      </c>
      <c r="J31" s="575">
        <f t="shared" si="2"/>
        <v>191</v>
      </c>
      <c r="K31" s="9">
        <v>13</v>
      </c>
      <c r="L31" s="9">
        <v>17</v>
      </c>
      <c r="M31" s="9"/>
      <c r="N31" s="9"/>
    </row>
    <row r="32" spans="1:14" ht="15" customHeight="1">
      <c r="A32" s="117">
        <v>16</v>
      </c>
      <c r="B32" s="61" t="s">
        <v>570</v>
      </c>
      <c r="C32" s="95" t="s">
        <v>434</v>
      </c>
      <c r="D32" s="77" t="s">
        <v>97</v>
      </c>
      <c r="E32" s="77" t="s">
        <v>161</v>
      </c>
      <c r="F32" s="282"/>
      <c r="G32" s="293">
        <v>91</v>
      </c>
      <c r="H32" s="293">
        <v>95</v>
      </c>
      <c r="I32" s="574">
        <f t="shared" si="0"/>
        <v>35</v>
      </c>
      <c r="J32" s="575">
        <f t="shared" si="2"/>
        <v>186</v>
      </c>
      <c r="K32" s="9">
        <v>19</v>
      </c>
      <c r="L32" s="9">
        <v>16</v>
      </c>
      <c r="M32" s="9"/>
      <c r="N32" s="9"/>
    </row>
    <row r="33" spans="1:14" ht="15" customHeight="1">
      <c r="A33" s="117">
        <v>17</v>
      </c>
      <c r="B33" s="60" t="s">
        <v>192</v>
      </c>
      <c r="C33" s="78" t="s">
        <v>217</v>
      </c>
      <c r="D33" s="75" t="s">
        <v>130</v>
      </c>
      <c r="E33" s="75" t="s">
        <v>193</v>
      </c>
      <c r="F33" s="576"/>
      <c r="G33" s="293">
        <v>92</v>
      </c>
      <c r="H33" s="293">
        <v>94</v>
      </c>
      <c r="I33" s="574">
        <f t="shared" si="0"/>
        <v>36</v>
      </c>
      <c r="J33" s="575">
        <f t="shared" si="2"/>
        <v>186</v>
      </c>
      <c r="K33" s="9">
        <v>18</v>
      </c>
      <c r="L33" s="9">
        <v>18</v>
      </c>
      <c r="M33" s="9"/>
      <c r="N33" s="9"/>
    </row>
    <row r="34" spans="1:14" ht="15" customHeight="1">
      <c r="A34" s="117">
        <v>18</v>
      </c>
      <c r="B34" s="58" t="s">
        <v>222</v>
      </c>
      <c r="C34" s="74" t="s">
        <v>223</v>
      </c>
      <c r="D34" s="97" t="s">
        <v>97</v>
      </c>
      <c r="E34" s="75" t="s">
        <v>478</v>
      </c>
      <c r="F34" s="384"/>
      <c r="G34" s="293">
        <v>93</v>
      </c>
      <c r="H34" s="293">
        <v>93</v>
      </c>
      <c r="I34" s="574">
        <f t="shared" si="0"/>
        <v>37</v>
      </c>
      <c r="J34" s="575">
        <f t="shared" si="2"/>
        <v>186</v>
      </c>
      <c r="K34" s="9">
        <v>17</v>
      </c>
      <c r="L34" s="9">
        <v>20</v>
      </c>
      <c r="M34" s="9"/>
      <c r="N34" s="9"/>
    </row>
    <row r="35" spans="1:14" ht="15" customHeight="1">
      <c r="A35" s="117">
        <v>19</v>
      </c>
      <c r="B35" s="60" t="s">
        <v>106</v>
      </c>
      <c r="C35" s="78" t="s">
        <v>107</v>
      </c>
      <c r="D35" s="97" t="s">
        <v>97</v>
      </c>
      <c r="E35" s="75" t="s">
        <v>189</v>
      </c>
      <c r="F35" s="581"/>
      <c r="G35" s="293">
        <v>88</v>
      </c>
      <c r="H35" s="293">
        <v>97</v>
      </c>
      <c r="I35" s="574">
        <f t="shared" si="0"/>
        <v>32</v>
      </c>
      <c r="J35" s="575">
        <f t="shared" si="2"/>
        <v>185</v>
      </c>
      <c r="K35" s="9">
        <v>20</v>
      </c>
      <c r="L35" s="9">
        <v>12</v>
      </c>
      <c r="M35" s="9"/>
      <c r="N35" s="9"/>
    </row>
    <row r="36" spans="1:14" ht="15" customHeight="1">
      <c r="A36" s="117">
        <v>20</v>
      </c>
      <c r="B36" s="60" t="s">
        <v>474</v>
      </c>
      <c r="C36" s="405" t="s">
        <v>475</v>
      </c>
      <c r="D36" s="94" t="s">
        <v>97</v>
      </c>
      <c r="E36" s="75" t="s">
        <v>92</v>
      </c>
      <c r="F36" s="384"/>
      <c r="G36" s="293">
        <v>88</v>
      </c>
      <c r="H36" s="293">
        <v>88.5</v>
      </c>
      <c r="I36" s="574">
        <f t="shared" si="0"/>
        <v>42</v>
      </c>
      <c r="J36" s="575">
        <f t="shared" si="2"/>
        <v>176.5</v>
      </c>
      <c r="K36" s="9">
        <v>21</v>
      </c>
      <c r="L36" s="9">
        <v>21</v>
      </c>
      <c r="M36" s="9"/>
      <c r="N36" s="9"/>
    </row>
    <row r="37" spans="1:14" ht="15" customHeight="1">
      <c r="A37" s="117">
        <v>21</v>
      </c>
      <c r="B37" s="58" t="s">
        <v>546</v>
      </c>
      <c r="C37" s="74" t="s">
        <v>547</v>
      </c>
      <c r="D37" s="97" t="s">
        <v>97</v>
      </c>
      <c r="E37" s="75" t="s">
        <v>548</v>
      </c>
      <c r="F37" s="576"/>
      <c r="G37" s="293">
        <v>86</v>
      </c>
      <c r="H37" s="293">
        <v>87</v>
      </c>
      <c r="I37" s="574">
        <f t="shared" si="0"/>
        <v>44</v>
      </c>
      <c r="J37" s="575">
        <f t="shared" si="2"/>
        <v>173</v>
      </c>
      <c r="K37" s="9">
        <v>22</v>
      </c>
      <c r="L37" s="9">
        <v>22</v>
      </c>
      <c r="M37" s="9"/>
      <c r="N37" s="9"/>
    </row>
    <row r="38" spans="1:14" ht="15" customHeight="1">
      <c r="A38" s="117">
        <v>22</v>
      </c>
      <c r="B38" s="403" t="s">
        <v>521</v>
      </c>
      <c r="C38" s="582" t="s">
        <v>522</v>
      </c>
      <c r="D38" s="408" t="s">
        <v>126</v>
      </c>
      <c r="E38" s="583" t="s">
        <v>94</v>
      </c>
      <c r="F38" s="581"/>
      <c r="G38" s="293">
        <v>61.5</v>
      </c>
      <c r="H38" s="293">
        <v>74</v>
      </c>
      <c r="I38" s="574">
        <f t="shared" si="0"/>
        <v>46</v>
      </c>
      <c r="J38" s="575">
        <f t="shared" si="2"/>
        <v>135.5</v>
      </c>
      <c r="K38" s="9">
        <v>23</v>
      </c>
      <c r="L38" s="9">
        <v>23</v>
      </c>
      <c r="M38" s="9"/>
      <c r="N38" s="9"/>
    </row>
    <row r="39" spans="1:14" ht="15" customHeight="1">
      <c r="A39" s="117">
        <v>23</v>
      </c>
      <c r="B39" s="60" t="s">
        <v>588</v>
      </c>
      <c r="C39" s="51" t="s">
        <v>589</v>
      </c>
      <c r="D39" s="53" t="s">
        <v>97</v>
      </c>
      <c r="E39" s="53" t="s">
        <v>590</v>
      </c>
      <c r="F39" s="282"/>
      <c r="G39" s="293">
        <v>99</v>
      </c>
      <c r="H39" s="293">
        <v>0</v>
      </c>
      <c r="I39" s="574">
        <f t="shared" si="0"/>
        <v>6</v>
      </c>
      <c r="J39" s="575">
        <f t="shared" si="2"/>
        <v>99</v>
      </c>
      <c r="K39" s="9">
        <v>6</v>
      </c>
      <c r="M39" s="9"/>
      <c r="N39" s="9"/>
    </row>
    <row r="40" spans="1:12" ht="15" customHeight="1" thickBot="1">
      <c r="A40" s="179">
        <v>24</v>
      </c>
      <c r="B40" s="413" t="s">
        <v>576</v>
      </c>
      <c r="C40" s="414" t="s">
        <v>205</v>
      </c>
      <c r="D40" s="584" t="s">
        <v>97</v>
      </c>
      <c r="E40" s="416" t="s">
        <v>96</v>
      </c>
      <c r="F40" s="585"/>
      <c r="G40" s="329">
        <v>0</v>
      </c>
      <c r="H40" s="329">
        <v>97</v>
      </c>
      <c r="I40" s="561">
        <f t="shared" si="0"/>
        <v>13</v>
      </c>
      <c r="J40" s="562">
        <f t="shared" si="2"/>
        <v>97</v>
      </c>
      <c r="L40" s="9">
        <v>13</v>
      </c>
    </row>
    <row r="41" spans="1:10" ht="15" customHeight="1">
      <c r="A41" s="21"/>
      <c r="B41" s="586"/>
      <c r="C41" s="587"/>
      <c r="D41" s="588"/>
      <c r="E41" s="589"/>
      <c r="F41" s="22"/>
      <c r="G41" s="372"/>
      <c r="H41" s="372"/>
      <c r="I41" s="590"/>
      <c r="J41" s="372"/>
    </row>
    <row r="42" spans="1:10" ht="19.5" customHeight="1">
      <c r="A42" s="441" t="s">
        <v>50</v>
      </c>
      <c r="B42" s="441"/>
      <c r="C42" s="7"/>
      <c r="D42" s="8"/>
      <c r="E42" s="8"/>
      <c r="F42" s="8"/>
      <c r="G42" s="564"/>
      <c r="H42" s="564"/>
      <c r="I42" s="542"/>
      <c r="J42" s="564"/>
    </row>
    <row r="43" spans="1:10" ht="19.5" customHeight="1">
      <c r="A43" s="441"/>
      <c r="B43" s="441"/>
      <c r="C43" s="7"/>
      <c r="D43" s="8"/>
      <c r="E43" s="8"/>
      <c r="F43" s="8"/>
      <c r="G43" s="564"/>
      <c r="H43" s="564"/>
      <c r="I43" s="542"/>
      <c r="J43" s="564"/>
    </row>
    <row r="44" spans="7:14" ht="12" customHeight="1" thickBot="1">
      <c r="G44" s="563"/>
      <c r="H44" s="563"/>
      <c r="J44" s="563"/>
      <c r="M44" s="9"/>
      <c r="N44" s="9"/>
    </row>
    <row r="45" spans="1:14" ht="12.75" customHeight="1" thickBot="1">
      <c r="A45" s="442" t="s">
        <v>24</v>
      </c>
      <c r="B45" s="438" t="s">
        <v>25</v>
      </c>
      <c r="C45" s="438" t="s">
        <v>9</v>
      </c>
      <c r="D45" s="438" t="s">
        <v>26</v>
      </c>
      <c r="E45" s="438" t="s">
        <v>27</v>
      </c>
      <c r="F45" s="438" t="s">
        <v>28</v>
      </c>
      <c r="G45" s="565" t="s">
        <v>583</v>
      </c>
      <c r="H45" s="565"/>
      <c r="I45" s="545" t="s">
        <v>584</v>
      </c>
      <c r="J45" s="566" t="s">
        <v>33</v>
      </c>
      <c r="K45" s="547" t="s">
        <v>213</v>
      </c>
      <c r="L45" s="548"/>
      <c r="M45" s="9"/>
      <c r="N45" s="9"/>
    </row>
    <row r="46" spans="1:14" ht="13.5" thickBot="1">
      <c r="A46" s="443"/>
      <c r="B46" s="439"/>
      <c r="C46" s="439"/>
      <c r="D46" s="439"/>
      <c r="E46" s="439"/>
      <c r="F46" s="439"/>
      <c r="G46" s="567" t="s">
        <v>585</v>
      </c>
      <c r="H46" s="567" t="s">
        <v>586</v>
      </c>
      <c r="I46" s="550"/>
      <c r="J46" s="566"/>
      <c r="K46" s="9" t="s">
        <v>587</v>
      </c>
      <c r="L46" s="9" t="s">
        <v>585</v>
      </c>
      <c r="M46" s="9"/>
      <c r="N46" s="9"/>
    </row>
    <row r="47" spans="1:14" ht="15" customHeight="1">
      <c r="A47" s="568">
        <v>1</v>
      </c>
      <c r="B47" s="89" t="s">
        <v>162</v>
      </c>
      <c r="C47" s="74" t="s">
        <v>163</v>
      </c>
      <c r="D47" s="75" t="s">
        <v>97</v>
      </c>
      <c r="E47" s="75" t="s">
        <v>418</v>
      </c>
      <c r="F47" s="591" t="s">
        <v>69</v>
      </c>
      <c r="G47" s="572">
        <v>184</v>
      </c>
      <c r="H47" s="572">
        <v>180</v>
      </c>
      <c r="I47" s="557">
        <f>+K47+L47</f>
        <v>4</v>
      </c>
      <c r="J47" s="573">
        <f>H47+G47</f>
        <v>364</v>
      </c>
      <c r="K47" s="9">
        <v>1</v>
      </c>
      <c r="L47" s="9">
        <v>3</v>
      </c>
      <c r="M47" s="9"/>
      <c r="N47" s="9"/>
    </row>
    <row r="48" spans="1:14" ht="15" customHeight="1">
      <c r="A48" s="117">
        <v>2</v>
      </c>
      <c r="B48" s="421" t="s">
        <v>192</v>
      </c>
      <c r="C48" s="422" t="s">
        <v>217</v>
      </c>
      <c r="D48" s="71" t="s">
        <v>130</v>
      </c>
      <c r="E48" s="71" t="s">
        <v>438</v>
      </c>
      <c r="F48" s="592" t="s">
        <v>219</v>
      </c>
      <c r="G48" s="293">
        <v>182.33333333333331</v>
      </c>
      <c r="H48" s="293">
        <v>180.33</v>
      </c>
      <c r="I48" s="574">
        <f>+K48+L48</f>
        <v>4</v>
      </c>
      <c r="J48" s="575">
        <f>G48+H48</f>
        <v>362.6633333333333</v>
      </c>
      <c r="K48" s="9">
        <v>2</v>
      </c>
      <c r="L48" s="9">
        <v>2</v>
      </c>
      <c r="M48" s="9"/>
      <c r="N48" s="9"/>
    </row>
    <row r="49" spans="1:14" ht="15" customHeight="1">
      <c r="A49" s="117">
        <v>3</v>
      </c>
      <c r="B49" s="421" t="s">
        <v>512</v>
      </c>
      <c r="C49" s="422" t="s">
        <v>513</v>
      </c>
      <c r="D49" s="71" t="s">
        <v>356</v>
      </c>
      <c r="E49" s="593" t="s">
        <v>479</v>
      </c>
      <c r="F49" s="592" t="s">
        <v>55</v>
      </c>
      <c r="G49" s="293">
        <v>177.17</v>
      </c>
      <c r="H49" s="293">
        <v>181.67</v>
      </c>
      <c r="I49" s="574">
        <f>+K49+L49</f>
        <v>5</v>
      </c>
      <c r="J49" s="575">
        <f>G49+H49</f>
        <v>358.84</v>
      </c>
      <c r="K49" s="9">
        <v>4</v>
      </c>
      <c r="L49" s="9">
        <v>1</v>
      </c>
      <c r="M49" s="9"/>
      <c r="N49" s="9"/>
    </row>
    <row r="50" spans="1:14" ht="15" customHeight="1" thickBot="1">
      <c r="A50" s="179">
        <v>4</v>
      </c>
      <c r="B50" s="319" t="s">
        <v>488</v>
      </c>
      <c r="C50" s="559" t="s">
        <v>490</v>
      </c>
      <c r="D50" s="560" t="s">
        <v>198</v>
      </c>
      <c r="E50" s="560" t="s">
        <v>476</v>
      </c>
      <c r="F50" s="594" t="s">
        <v>442</v>
      </c>
      <c r="G50" s="329">
        <v>178</v>
      </c>
      <c r="H50" s="329">
        <v>177</v>
      </c>
      <c r="I50" s="561">
        <f>+K50+L50</f>
        <v>7</v>
      </c>
      <c r="J50" s="562">
        <f>G50+H50</f>
        <v>355</v>
      </c>
      <c r="K50" s="9">
        <v>3</v>
      </c>
      <c r="L50" s="9">
        <v>4</v>
      </c>
      <c r="M50" s="9"/>
      <c r="N50" s="9"/>
    </row>
    <row r="51" spans="1:10" ht="15" customHeight="1">
      <c r="A51" s="21"/>
      <c r="B51" s="586"/>
      <c r="C51" s="587"/>
      <c r="D51" s="588"/>
      <c r="E51" s="589"/>
      <c r="F51" s="22"/>
      <c r="G51" s="372"/>
      <c r="H51" s="372"/>
      <c r="I51" s="590"/>
      <c r="J51" s="372"/>
    </row>
    <row r="52" spans="1:10" ht="19.5" customHeight="1">
      <c r="A52" s="441" t="s">
        <v>501</v>
      </c>
      <c r="B52" s="441"/>
      <c r="C52" s="7"/>
      <c r="D52" s="8"/>
      <c r="E52" s="8"/>
      <c r="F52" s="8"/>
      <c r="G52" s="564"/>
      <c r="H52" s="564"/>
      <c r="I52" s="542"/>
      <c r="J52" s="564"/>
    </row>
    <row r="53" spans="1:10" ht="19.5" customHeight="1">
      <c r="A53" s="441"/>
      <c r="B53" s="441"/>
      <c r="C53" s="7"/>
      <c r="D53" s="8"/>
      <c r="E53" s="8"/>
      <c r="F53" s="8"/>
      <c r="G53" s="564"/>
      <c r="H53" s="564"/>
      <c r="I53" s="542"/>
      <c r="J53" s="564"/>
    </row>
    <row r="54" spans="7:14" ht="12" customHeight="1" thickBot="1">
      <c r="G54" s="563"/>
      <c r="H54" s="563"/>
      <c r="J54" s="563"/>
      <c r="M54" s="9"/>
      <c r="N54" s="9"/>
    </row>
    <row r="55" spans="1:14" ht="12.75" customHeight="1" thickBot="1">
      <c r="A55" s="442" t="s">
        <v>24</v>
      </c>
      <c r="B55" s="438" t="s">
        <v>25</v>
      </c>
      <c r="C55" s="438" t="s">
        <v>9</v>
      </c>
      <c r="D55" s="438" t="s">
        <v>26</v>
      </c>
      <c r="E55" s="438" t="s">
        <v>27</v>
      </c>
      <c r="F55" s="438" t="s">
        <v>28</v>
      </c>
      <c r="G55" s="565" t="s">
        <v>583</v>
      </c>
      <c r="H55" s="565"/>
      <c r="I55" s="545" t="s">
        <v>584</v>
      </c>
      <c r="J55" s="566" t="s">
        <v>33</v>
      </c>
      <c r="K55" s="547" t="s">
        <v>213</v>
      </c>
      <c r="L55" s="548"/>
      <c r="M55" s="9"/>
      <c r="N55" s="9"/>
    </row>
    <row r="56" spans="1:14" ht="13.5" thickBot="1">
      <c r="A56" s="443"/>
      <c r="B56" s="439"/>
      <c r="C56" s="439"/>
      <c r="D56" s="439"/>
      <c r="E56" s="439"/>
      <c r="F56" s="439"/>
      <c r="G56" s="567" t="s">
        <v>585</v>
      </c>
      <c r="H56" s="567" t="s">
        <v>586</v>
      </c>
      <c r="I56" s="550"/>
      <c r="J56" s="566"/>
      <c r="K56" s="9" t="s">
        <v>587</v>
      </c>
      <c r="L56" s="9" t="s">
        <v>585</v>
      </c>
      <c r="M56" s="9"/>
      <c r="N56" s="9"/>
    </row>
    <row r="57" spans="1:14" ht="15" customHeight="1">
      <c r="A57" s="568">
        <v>1</v>
      </c>
      <c r="B57" s="89" t="s">
        <v>102</v>
      </c>
      <c r="C57" s="74" t="s">
        <v>103</v>
      </c>
      <c r="D57" s="75" t="s">
        <v>97</v>
      </c>
      <c r="E57" s="75" t="s">
        <v>413</v>
      </c>
      <c r="F57" s="591" t="s">
        <v>77</v>
      </c>
      <c r="G57" s="572">
        <v>191</v>
      </c>
      <c r="H57" s="572">
        <v>191</v>
      </c>
      <c r="I57" s="557">
        <f>+K57+L57</f>
        <v>1</v>
      </c>
      <c r="J57" s="573">
        <f>H57+G57</f>
        <v>382</v>
      </c>
      <c r="K57" s="9">
        <v>1</v>
      </c>
      <c r="M57" s="9"/>
      <c r="N57" s="9"/>
    </row>
    <row r="58" spans="1:14" ht="15" customHeight="1">
      <c r="A58" s="117">
        <v>2</v>
      </c>
      <c r="B58" s="421" t="s">
        <v>162</v>
      </c>
      <c r="C58" s="422" t="s">
        <v>163</v>
      </c>
      <c r="D58" s="71" t="s">
        <v>97</v>
      </c>
      <c r="E58" s="71" t="s">
        <v>414</v>
      </c>
      <c r="F58" s="592" t="s">
        <v>63</v>
      </c>
      <c r="G58" s="293">
        <v>185.66666666666669</v>
      </c>
      <c r="H58" s="293">
        <v>191.67</v>
      </c>
      <c r="I58" s="574">
        <f>+K58+L58</f>
        <v>2</v>
      </c>
      <c r="J58" s="575">
        <f>G58+H58</f>
        <v>377.3366666666667</v>
      </c>
      <c r="K58" s="9">
        <v>2</v>
      </c>
      <c r="M58" s="9"/>
      <c r="N58" s="9"/>
    </row>
    <row r="59" spans="1:14" ht="15" customHeight="1">
      <c r="A59" s="117">
        <v>3</v>
      </c>
      <c r="B59" s="89" t="s">
        <v>104</v>
      </c>
      <c r="C59" s="72" t="s">
        <v>105</v>
      </c>
      <c r="D59" s="71" t="s">
        <v>97</v>
      </c>
      <c r="E59" s="71" t="s">
        <v>516</v>
      </c>
      <c r="F59" s="418" t="s">
        <v>63</v>
      </c>
      <c r="G59" s="293">
        <v>185.33333333333331</v>
      </c>
      <c r="H59" s="293">
        <v>188.33</v>
      </c>
      <c r="I59" s="574">
        <f>+K59+L59</f>
        <v>3</v>
      </c>
      <c r="J59" s="575">
        <f>G59+H59</f>
        <v>373.6633333333333</v>
      </c>
      <c r="K59" s="9">
        <v>3</v>
      </c>
      <c r="M59" s="9"/>
      <c r="N59" s="9"/>
    </row>
    <row r="60" spans="1:14" ht="15" customHeight="1" thickBot="1">
      <c r="A60" s="179">
        <v>4</v>
      </c>
      <c r="B60" s="595" t="s">
        <v>588</v>
      </c>
      <c r="C60" s="596" t="s">
        <v>589</v>
      </c>
      <c r="D60" s="560" t="s">
        <v>97</v>
      </c>
      <c r="E60" s="597" t="s">
        <v>516</v>
      </c>
      <c r="F60" s="598" t="s">
        <v>63</v>
      </c>
      <c r="G60" s="329">
        <v>184.5</v>
      </c>
      <c r="H60" s="329">
        <v>0</v>
      </c>
      <c r="I60" s="561">
        <f>+K60+L60</f>
        <v>4</v>
      </c>
      <c r="J60" s="562">
        <f>G60+H60</f>
        <v>184.5</v>
      </c>
      <c r="K60" s="9">
        <v>4</v>
      </c>
      <c r="M60" s="9"/>
      <c r="N60" s="9"/>
    </row>
    <row r="61" spans="1:10" ht="15" customHeight="1">
      <c r="A61" s="21"/>
      <c r="B61" s="24"/>
      <c r="C61" s="24"/>
      <c r="E61" s="25"/>
      <c r="F61" s="22"/>
      <c r="G61" s="372"/>
      <c r="H61" s="372"/>
      <c r="I61" s="590"/>
      <c r="J61" s="372"/>
    </row>
    <row r="62" spans="1:10" ht="19.5" customHeight="1">
      <c r="A62" s="441" t="s">
        <v>591</v>
      </c>
      <c r="B62" s="441"/>
      <c r="C62" s="7"/>
      <c r="D62" s="8"/>
      <c r="E62" s="8"/>
      <c r="F62" s="8"/>
      <c r="G62" s="564"/>
      <c r="H62" s="564"/>
      <c r="I62" s="542"/>
      <c r="J62" s="564"/>
    </row>
    <row r="63" spans="1:10" ht="19.5" customHeight="1">
      <c r="A63" s="441"/>
      <c r="B63" s="441"/>
      <c r="C63" s="7"/>
      <c r="D63" s="8"/>
      <c r="E63" s="8"/>
      <c r="F63" s="8"/>
      <c r="G63" s="564"/>
      <c r="H63" s="564"/>
      <c r="I63" s="542"/>
      <c r="J63" s="564"/>
    </row>
    <row r="64" spans="7:14" ht="12" customHeight="1" thickBot="1">
      <c r="G64" s="563"/>
      <c r="H64" s="563"/>
      <c r="J64" s="563"/>
      <c r="M64" s="9"/>
      <c r="N64" s="9"/>
    </row>
    <row r="65" spans="1:14" ht="12.75" customHeight="1" thickBot="1">
      <c r="A65" s="442" t="s">
        <v>24</v>
      </c>
      <c r="B65" s="438" t="s">
        <v>25</v>
      </c>
      <c r="C65" s="438" t="s">
        <v>9</v>
      </c>
      <c r="D65" s="438" t="s">
        <v>26</v>
      </c>
      <c r="E65" s="438" t="s">
        <v>27</v>
      </c>
      <c r="F65" s="438" t="s">
        <v>28</v>
      </c>
      <c r="G65" s="565" t="s">
        <v>583</v>
      </c>
      <c r="H65" s="565"/>
      <c r="I65" s="545" t="s">
        <v>584</v>
      </c>
      <c r="J65" s="566" t="s">
        <v>33</v>
      </c>
      <c r="K65" s="547" t="s">
        <v>213</v>
      </c>
      <c r="L65" s="548"/>
      <c r="M65" s="9"/>
      <c r="N65" s="9"/>
    </row>
    <row r="66" spans="1:14" ht="13.5" thickBot="1">
      <c r="A66" s="443"/>
      <c r="B66" s="439"/>
      <c r="C66" s="439"/>
      <c r="D66" s="439"/>
      <c r="E66" s="439"/>
      <c r="F66" s="439"/>
      <c r="G66" s="567" t="s">
        <v>585</v>
      </c>
      <c r="H66" s="567" t="s">
        <v>586</v>
      </c>
      <c r="I66" s="550"/>
      <c r="J66" s="566"/>
      <c r="K66" s="9" t="s">
        <v>587</v>
      </c>
      <c r="L66" s="9" t="s">
        <v>585</v>
      </c>
      <c r="M66" s="9"/>
      <c r="N66" s="9"/>
    </row>
    <row r="67" spans="1:14" ht="15" customHeight="1">
      <c r="A67" s="568">
        <v>1</v>
      </c>
      <c r="B67" s="270" t="s">
        <v>88</v>
      </c>
      <c r="C67" s="265" t="s">
        <v>89</v>
      </c>
      <c r="D67" s="266" t="s">
        <v>186</v>
      </c>
      <c r="E67" s="266" t="s">
        <v>229</v>
      </c>
      <c r="F67" s="272" t="s">
        <v>58</v>
      </c>
      <c r="G67" s="572">
        <v>378</v>
      </c>
      <c r="H67" s="572">
        <v>384</v>
      </c>
      <c r="I67" s="557">
        <f>+K67+L67</f>
        <v>2</v>
      </c>
      <c r="J67" s="573">
        <f>G67+H67</f>
        <v>762</v>
      </c>
      <c r="K67" s="9">
        <v>1</v>
      </c>
      <c r="L67" s="9">
        <v>1</v>
      </c>
      <c r="M67" s="9"/>
      <c r="N67" s="9"/>
    </row>
    <row r="68" spans="1:14" ht="15" customHeight="1">
      <c r="A68" s="117">
        <v>2</v>
      </c>
      <c r="B68" s="264" t="s">
        <v>62</v>
      </c>
      <c r="C68" s="271" t="s">
        <v>78</v>
      </c>
      <c r="D68" s="266" t="s">
        <v>182</v>
      </c>
      <c r="E68" s="266" t="s">
        <v>76</v>
      </c>
      <c r="F68" s="272" t="s">
        <v>51</v>
      </c>
      <c r="G68" s="293">
        <v>371</v>
      </c>
      <c r="H68" s="293">
        <v>359</v>
      </c>
      <c r="I68" s="574">
        <f>+K68+L68</f>
        <v>5</v>
      </c>
      <c r="J68" s="575">
        <f>G68+H68</f>
        <v>730</v>
      </c>
      <c r="K68" s="9">
        <v>2</v>
      </c>
      <c r="L68" s="9">
        <v>3</v>
      </c>
      <c r="M68" s="9"/>
      <c r="N68" s="9"/>
    </row>
    <row r="69" spans="1:14" ht="15" customHeight="1">
      <c r="A69" s="117">
        <v>3</v>
      </c>
      <c r="B69" s="264" t="s">
        <v>517</v>
      </c>
      <c r="C69" s="265" t="s">
        <v>518</v>
      </c>
      <c r="D69" s="267" t="s">
        <v>186</v>
      </c>
      <c r="E69" s="266" t="s">
        <v>519</v>
      </c>
      <c r="F69" s="273" t="s">
        <v>56</v>
      </c>
      <c r="G69" s="293">
        <v>363</v>
      </c>
      <c r="H69" s="293">
        <v>357</v>
      </c>
      <c r="I69" s="574">
        <f>+K69+L69</f>
        <v>7</v>
      </c>
      <c r="J69" s="575">
        <f>G69+H69</f>
        <v>720</v>
      </c>
      <c r="K69" s="9">
        <v>3</v>
      </c>
      <c r="L69" s="9">
        <v>4</v>
      </c>
      <c r="M69" s="9"/>
      <c r="N69" s="9"/>
    </row>
    <row r="70" spans="1:14" ht="15" customHeight="1">
      <c r="A70" s="117">
        <v>4</v>
      </c>
      <c r="B70" s="270" t="s">
        <v>85</v>
      </c>
      <c r="C70" s="265" t="s">
        <v>86</v>
      </c>
      <c r="D70" s="267" t="s">
        <v>65</v>
      </c>
      <c r="E70" s="266" t="s">
        <v>544</v>
      </c>
      <c r="F70" s="272" t="s">
        <v>56</v>
      </c>
      <c r="G70" s="293">
        <v>333.6666666666667</v>
      </c>
      <c r="H70" s="293">
        <v>361.67</v>
      </c>
      <c r="I70" s="574">
        <f>+K70+L70</f>
        <v>9</v>
      </c>
      <c r="J70" s="575">
        <f>G70+H70</f>
        <v>695.3366666666667</v>
      </c>
      <c r="K70" s="9">
        <v>4</v>
      </c>
      <c r="L70" s="9">
        <v>5</v>
      </c>
      <c r="M70" s="9"/>
      <c r="N70" s="9"/>
    </row>
    <row r="71" spans="1:14" ht="15" customHeight="1" thickBot="1">
      <c r="A71" s="179">
        <v>5</v>
      </c>
      <c r="B71" s="356" t="s">
        <v>225</v>
      </c>
      <c r="C71" s="599" t="s">
        <v>87</v>
      </c>
      <c r="D71" s="354" t="s">
        <v>65</v>
      </c>
      <c r="E71" s="354" t="s">
        <v>484</v>
      </c>
      <c r="F71" s="355" t="s">
        <v>485</v>
      </c>
      <c r="G71" s="329">
        <v>356.6666666666667</v>
      </c>
      <c r="H71" s="329">
        <v>275.67</v>
      </c>
      <c r="I71" s="561">
        <f>+K71+L71</f>
        <v>7</v>
      </c>
      <c r="J71" s="562">
        <f>G71+H71</f>
        <v>632.3366666666667</v>
      </c>
      <c r="K71" s="9">
        <v>5</v>
      </c>
      <c r="L71" s="9">
        <v>2</v>
      </c>
      <c r="M71" s="9"/>
      <c r="N71" s="9"/>
    </row>
    <row r="72" spans="1:10" ht="15" customHeight="1">
      <c r="A72" s="21"/>
      <c r="B72" s="24"/>
      <c r="C72" s="24"/>
      <c r="E72" s="25"/>
      <c r="F72" s="22"/>
      <c r="G72" s="372"/>
      <c r="H72" s="372"/>
      <c r="I72" s="590"/>
      <c r="J72" s="372"/>
    </row>
    <row r="73" spans="1:10" ht="19.5" customHeight="1">
      <c r="A73" s="441" t="s">
        <v>592</v>
      </c>
      <c r="B73" s="441"/>
      <c r="C73" s="441"/>
      <c r="D73" s="8"/>
      <c r="E73" s="8"/>
      <c r="F73" s="8"/>
      <c r="G73" s="564"/>
      <c r="H73" s="564"/>
      <c r="I73" s="542"/>
      <c r="J73" s="564"/>
    </row>
    <row r="74" spans="1:10" ht="19.5" customHeight="1">
      <c r="A74" s="441"/>
      <c r="B74" s="441"/>
      <c r="C74" s="441"/>
      <c r="D74" s="8"/>
      <c r="E74" s="8"/>
      <c r="F74" s="8"/>
      <c r="G74" s="564"/>
      <c r="H74" s="564"/>
      <c r="I74" s="542"/>
      <c r="J74" s="564"/>
    </row>
    <row r="75" spans="7:14" ht="12" customHeight="1" thickBot="1">
      <c r="G75" s="563"/>
      <c r="H75" s="563"/>
      <c r="J75" s="563"/>
      <c r="M75" s="9"/>
      <c r="N75" s="9"/>
    </row>
    <row r="76" spans="1:14" ht="12.75" customHeight="1" thickBot="1">
      <c r="A76" s="442" t="s">
        <v>24</v>
      </c>
      <c r="B76" s="438" t="s">
        <v>25</v>
      </c>
      <c r="C76" s="438" t="s">
        <v>9</v>
      </c>
      <c r="D76" s="438" t="s">
        <v>26</v>
      </c>
      <c r="E76" s="438" t="s">
        <v>27</v>
      </c>
      <c r="F76" s="438" t="s">
        <v>28</v>
      </c>
      <c r="G76" s="565" t="s">
        <v>583</v>
      </c>
      <c r="H76" s="565"/>
      <c r="I76" s="545" t="s">
        <v>584</v>
      </c>
      <c r="J76" s="566" t="s">
        <v>33</v>
      </c>
      <c r="K76" s="547" t="s">
        <v>213</v>
      </c>
      <c r="L76" s="548"/>
      <c r="M76" s="9"/>
      <c r="N76" s="9"/>
    </row>
    <row r="77" spans="1:14" ht="13.5" thickBot="1">
      <c r="A77" s="443"/>
      <c r="B77" s="439"/>
      <c r="C77" s="439"/>
      <c r="D77" s="439"/>
      <c r="E77" s="439"/>
      <c r="F77" s="439"/>
      <c r="G77" s="567" t="s">
        <v>585</v>
      </c>
      <c r="H77" s="567" t="s">
        <v>586</v>
      </c>
      <c r="I77" s="550"/>
      <c r="J77" s="566"/>
      <c r="K77" s="9" t="s">
        <v>587</v>
      </c>
      <c r="L77" s="9" t="s">
        <v>585</v>
      </c>
      <c r="M77" s="9"/>
      <c r="N77" s="9"/>
    </row>
    <row r="78" spans="1:14" ht="15" customHeight="1">
      <c r="A78" s="118">
        <v>1</v>
      </c>
      <c r="B78" s="600" t="s">
        <v>448</v>
      </c>
      <c r="C78" s="601" t="s">
        <v>449</v>
      </c>
      <c r="D78" s="602" t="s">
        <v>450</v>
      </c>
      <c r="E78" s="603" t="s">
        <v>451</v>
      </c>
      <c r="F78" s="604" t="s">
        <v>51</v>
      </c>
      <c r="G78" s="293">
        <v>192.33333333333331</v>
      </c>
      <c r="H78" s="293">
        <v>192.33</v>
      </c>
      <c r="I78" s="557">
        <f aca="true" t="shared" si="3" ref="I78:I98">+K78+L78</f>
        <v>5</v>
      </c>
      <c r="J78" s="575">
        <f aca="true" t="shared" si="4" ref="J78:J98">G78+H78</f>
        <v>384.6633333333333</v>
      </c>
      <c r="K78" s="9">
        <v>2</v>
      </c>
      <c r="L78" s="9">
        <v>3</v>
      </c>
      <c r="M78" s="9"/>
      <c r="N78" s="9"/>
    </row>
    <row r="79" spans="1:14" ht="15" customHeight="1">
      <c r="A79" s="568">
        <v>2</v>
      </c>
      <c r="B79" s="605" t="s">
        <v>75</v>
      </c>
      <c r="C79" s="606" t="s">
        <v>79</v>
      </c>
      <c r="D79" s="607" t="s">
        <v>182</v>
      </c>
      <c r="E79" s="608" t="s">
        <v>178</v>
      </c>
      <c r="F79" s="609" t="s">
        <v>187</v>
      </c>
      <c r="G79" s="572">
        <v>192.66666666666669</v>
      </c>
      <c r="H79" s="572">
        <v>191.67</v>
      </c>
      <c r="I79" s="574">
        <f t="shared" si="3"/>
        <v>5</v>
      </c>
      <c r="J79" s="575">
        <f t="shared" si="4"/>
        <v>384.3366666666667</v>
      </c>
      <c r="K79" s="9">
        <v>1</v>
      </c>
      <c r="L79" s="9">
        <v>4</v>
      </c>
      <c r="M79" s="9"/>
      <c r="N79" s="9"/>
    </row>
    <row r="80" spans="1:14" ht="15" customHeight="1">
      <c r="A80" s="117">
        <v>3</v>
      </c>
      <c r="B80" s="610" t="s">
        <v>111</v>
      </c>
      <c r="C80" s="611" t="s">
        <v>112</v>
      </c>
      <c r="D80" s="296" t="s">
        <v>199</v>
      </c>
      <c r="E80" s="612" t="s">
        <v>505</v>
      </c>
      <c r="F80" s="611" t="s">
        <v>506</v>
      </c>
      <c r="G80" s="293">
        <v>188.33333333333331</v>
      </c>
      <c r="H80" s="293">
        <v>194.33</v>
      </c>
      <c r="I80" s="574">
        <f t="shared" si="3"/>
        <v>5</v>
      </c>
      <c r="J80" s="575">
        <f t="shared" si="4"/>
        <v>382.6633333333333</v>
      </c>
      <c r="K80" s="9">
        <v>3</v>
      </c>
      <c r="L80" s="9">
        <v>2</v>
      </c>
      <c r="M80" s="9"/>
      <c r="N80" s="9"/>
    </row>
    <row r="81" spans="1:14" ht="15" customHeight="1">
      <c r="A81" s="117">
        <v>4</v>
      </c>
      <c r="B81" s="65" t="s">
        <v>465</v>
      </c>
      <c r="C81" s="93" t="s">
        <v>466</v>
      </c>
      <c r="D81" s="92" t="s">
        <v>443</v>
      </c>
      <c r="E81" s="92" t="s">
        <v>467</v>
      </c>
      <c r="F81" s="91" t="s">
        <v>59</v>
      </c>
      <c r="G81" s="293">
        <v>194</v>
      </c>
      <c r="H81" s="293">
        <v>188</v>
      </c>
      <c r="I81" s="574">
        <f t="shared" si="3"/>
        <v>2</v>
      </c>
      <c r="J81" s="575">
        <f t="shared" si="4"/>
        <v>382</v>
      </c>
      <c r="K81" s="9">
        <v>1</v>
      </c>
      <c r="L81" s="9">
        <v>1</v>
      </c>
      <c r="M81" s="9"/>
      <c r="N81" s="9"/>
    </row>
    <row r="82" spans="1:14" ht="15" customHeight="1">
      <c r="A82" s="568">
        <v>5</v>
      </c>
      <c r="B82" s="613" t="s">
        <v>73</v>
      </c>
      <c r="C82" s="614" t="s">
        <v>74</v>
      </c>
      <c r="D82" s="615" t="s">
        <v>130</v>
      </c>
      <c r="E82" s="615" t="s">
        <v>177</v>
      </c>
      <c r="F82" s="614" t="s">
        <v>63</v>
      </c>
      <c r="G82" s="293">
        <v>188</v>
      </c>
      <c r="H82" s="293">
        <v>188</v>
      </c>
      <c r="I82" s="574">
        <f t="shared" si="3"/>
        <v>11</v>
      </c>
      <c r="J82" s="575">
        <f t="shared" si="4"/>
        <v>376</v>
      </c>
      <c r="K82" s="9">
        <v>4</v>
      </c>
      <c r="L82" s="9">
        <v>7</v>
      </c>
      <c r="M82" s="9"/>
      <c r="N82" s="9"/>
    </row>
    <row r="83" spans="1:14" ht="15" customHeight="1">
      <c r="A83" s="117">
        <v>6</v>
      </c>
      <c r="B83" s="616" t="s">
        <v>66</v>
      </c>
      <c r="C83" s="617" t="s">
        <v>464</v>
      </c>
      <c r="D83" s="618" t="s">
        <v>198</v>
      </c>
      <c r="E83" s="618" t="s">
        <v>444</v>
      </c>
      <c r="F83" s="619" t="s">
        <v>77</v>
      </c>
      <c r="G83" s="293">
        <v>184.33333333333331</v>
      </c>
      <c r="H83" s="293">
        <v>190.33</v>
      </c>
      <c r="I83" s="574">
        <f t="shared" si="3"/>
        <v>2</v>
      </c>
      <c r="J83" s="575">
        <f t="shared" si="4"/>
        <v>374.6633333333333</v>
      </c>
      <c r="K83" s="9">
        <v>1</v>
      </c>
      <c r="L83" s="9">
        <v>1</v>
      </c>
      <c r="M83" s="9"/>
      <c r="N83" s="9"/>
    </row>
    <row r="84" spans="1:14" ht="15" customHeight="1">
      <c r="A84" s="117">
        <v>7</v>
      </c>
      <c r="B84" s="610" t="s">
        <v>60</v>
      </c>
      <c r="C84" s="295" t="s">
        <v>61</v>
      </c>
      <c r="D84" s="612" t="s">
        <v>182</v>
      </c>
      <c r="E84" s="612" t="s">
        <v>480</v>
      </c>
      <c r="F84" s="611" t="s">
        <v>462</v>
      </c>
      <c r="G84" s="293">
        <v>184.83333333333331</v>
      </c>
      <c r="H84" s="293">
        <v>188.83</v>
      </c>
      <c r="I84" s="574">
        <f t="shared" si="3"/>
        <v>12</v>
      </c>
      <c r="J84" s="575">
        <f t="shared" si="4"/>
        <v>373.6633333333333</v>
      </c>
      <c r="K84" s="9">
        <v>6</v>
      </c>
      <c r="L84" s="9">
        <v>6</v>
      </c>
      <c r="M84" s="9"/>
      <c r="N84" s="9"/>
    </row>
    <row r="85" spans="1:14" ht="15" customHeight="1">
      <c r="A85" s="568">
        <v>8</v>
      </c>
      <c r="B85" s="57" t="s">
        <v>90</v>
      </c>
      <c r="C85" s="49" t="s">
        <v>190</v>
      </c>
      <c r="D85" s="50" t="s">
        <v>52</v>
      </c>
      <c r="E85" s="294" t="s">
        <v>179</v>
      </c>
      <c r="F85" s="49" t="s">
        <v>51</v>
      </c>
      <c r="G85" s="293">
        <v>186.33333333333331</v>
      </c>
      <c r="H85" s="293">
        <v>185.33</v>
      </c>
      <c r="I85" s="574">
        <f t="shared" si="3"/>
        <v>4</v>
      </c>
      <c r="J85" s="575">
        <f t="shared" si="4"/>
        <v>371.6633333333333</v>
      </c>
      <c r="K85" s="9">
        <v>2</v>
      </c>
      <c r="L85" s="9">
        <v>2</v>
      </c>
      <c r="M85" s="9"/>
      <c r="N85" s="9"/>
    </row>
    <row r="86" spans="1:14" ht="15" customHeight="1">
      <c r="A86" s="117">
        <v>9</v>
      </c>
      <c r="B86" s="89" t="s">
        <v>73</v>
      </c>
      <c r="C86" s="74" t="s">
        <v>74</v>
      </c>
      <c r="D86" s="97" t="s">
        <v>130</v>
      </c>
      <c r="E86" s="75" t="s">
        <v>218</v>
      </c>
      <c r="F86" s="72" t="s">
        <v>219</v>
      </c>
      <c r="G86" s="293">
        <v>188.33</v>
      </c>
      <c r="H86" s="293">
        <v>182.33</v>
      </c>
      <c r="I86" s="574">
        <f t="shared" si="3"/>
        <v>3</v>
      </c>
      <c r="J86" s="575">
        <f t="shared" si="4"/>
        <v>370.66</v>
      </c>
      <c r="K86" s="9">
        <v>1</v>
      </c>
      <c r="L86" s="9">
        <v>2</v>
      </c>
      <c r="M86" s="9"/>
      <c r="N86" s="9"/>
    </row>
    <row r="87" spans="1:14" ht="15" customHeight="1">
      <c r="A87" s="117">
        <v>10</v>
      </c>
      <c r="B87" s="616" t="s">
        <v>452</v>
      </c>
      <c r="C87" s="619" t="s">
        <v>453</v>
      </c>
      <c r="D87" s="620" t="s">
        <v>185</v>
      </c>
      <c r="E87" s="618" t="s">
        <v>454</v>
      </c>
      <c r="F87" s="619" t="s">
        <v>63</v>
      </c>
      <c r="G87" s="293">
        <v>183.67</v>
      </c>
      <c r="H87" s="293">
        <v>185.67</v>
      </c>
      <c r="I87" s="574">
        <f t="shared" si="3"/>
        <v>16</v>
      </c>
      <c r="J87" s="575">
        <f t="shared" si="4"/>
        <v>369.34</v>
      </c>
      <c r="K87" s="9">
        <v>8</v>
      </c>
      <c r="L87" s="9">
        <v>8</v>
      </c>
      <c r="M87" s="9"/>
      <c r="N87" s="9"/>
    </row>
    <row r="88" spans="1:14" ht="15" customHeight="1">
      <c r="A88" s="568">
        <v>11</v>
      </c>
      <c r="B88" s="621" t="s">
        <v>482</v>
      </c>
      <c r="C88" s="617" t="s">
        <v>483</v>
      </c>
      <c r="D88" s="94" t="s">
        <v>52</v>
      </c>
      <c r="E88" s="622" t="s">
        <v>444</v>
      </c>
      <c r="F88" s="623" t="s">
        <v>77</v>
      </c>
      <c r="G88" s="293">
        <v>183.5</v>
      </c>
      <c r="H88" s="293">
        <v>184</v>
      </c>
      <c r="I88" s="574">
        <f t="shared" si="3"/>
        <v>4</v>
      </c>
      <c r="J88" s="575">
        <f t="shared" si="4"/>
        <v>367.5</v>
      </c>
      <c r="K88" s="9">
        <v>2</v>
      </c>
      <c r="L88" s="9">
        <v>2</v>
      </c>
      <c r="M88" s="9"/>
      <c r="N88" s="9"/>
    </row>
    <row r="89" spans="1:14" ht="15" customHeight="1">
      <c r="A89" s="117">
        <v>12</v>
      </c>
      <c r="B89" s="89" t="s">
        <v>448</v>
      </c>
      <c r="C89" s="74" t="s">
        <v>449</v>
      </c>
      <c r="D89" s="75" t="s">
        <v>450</v>
      </c>
      <c r="E89" s="75" t="s">
        <v>468</v>
      </c>
      <c r="F89" s="419" t="s">
        <v>51</v>
      </c>
      <c r="G89" s="293">
        <v>183</v>
      </c>
      <c r="H89" s="293">
        <v>184</v>
      </c>
      <c r="I89" s="574">
        <f t="shared" si="3"/>
        <v>3</v>
      </c>
      <c r="J89" s="575">
        <f t="shared" si="4"/>
        <v>367</v>
      </c>
      <c r="K89" s="9">
        <v>1</v>
      </c>
      <c r="L89" s="9">
        <v>2</v>
      </c>
      <c r="M89" s="9"/>
      <c r="N89" s="9"/>
    </row>
    <row r="90" spans="1:14" ht="15" customHeight="1">
      <c r="A90" s="117">
        <v>13</v>
      </c>
      <c r="B90" s="616" t="s">
        <v>455</v>
      </c>
      <c r="C90" s="617" t="s">
        <v>456</v>
      </c>
      <c r="D90" s="618" t="s">
        <v>185</v>
      </c>
      <c r="E90" s="618" t="s">
        <v>457</v>
      </c>
      <c r="F90" s="617" t="s">
        <v>437</v>
      </c>
      <c r="G90" s="293">
        <v>184.33</v>
      </c>
      <c r="H90" s="293">
        <v>182.33</v>
      </c>
      <c r="I90" s="574">
        <f t="shared" si="3"/>
        <v>16</v>
      </c>
      <c r="J90" s="575">
        <f t="shared" si="4"/>
        <v>366.66</v>
      </c>
      <c r="K90" s="9">
        <v>7</v>
      </c>
      <c r="L90" s="9">
        <v>9</v>
      </c>
      <c r="M90" s="9"/>
      <c r="N90" s="9"/>
    </row>
    <row r="91" spans="1:14" ht="15" customHeight="1">
      <c r="A91" s="568">
        <v>14</v>
      </c>
      <c r="B91" s="610" t="s">
        <v>67</v>
      </c>
      <c r="C91" s="611" t="s">
        <v>80</v>
      </c>
      <c r="D91" s="281" t="s">
        <v>57</v>
      </c>
      <c r="E91" s="296" t="s">
        <v>68</v>
      </c>
      <c r="F91" s="611" t="s">
        <v>69</v>
      </c>
      <c r="G91" s="293">
        <v>180</v>
      </c>
      <c r="H91" s="293">
        <v>184</v>
      </c>
      <c r="I91" s="574">
        <f t="shared" si="3"/>
        <v>4</v>
      </c>
      <c r="J91" s="575">
        <f t="shared" si="4"/>
        <v>364</v>
      </c>
      <c r="K91" s="9">
        <v>3</v>
      </c>
      <c r="L91" s="9">
        <v>1</v>
      </c>
      <c r="M91" s="9"/>
      <c r="N91" s="9"/>
    </row>
    <row r="92" spans="1:14" ht="15" customHeight="1">
      <c r="A92" s="117">
        <v>15</v>
      </c>
      <c r="B92" s="624" t="s">
        <v>469</v>
      </c>
      <c r="C92" s="625" t="s">
        <v>470</v>
      </c>
      <c r="D92" s="626" t="s">
        <v>443</v>
      </c>
      <c r="E92" s="409" t="s">
        <v>511</v>
      </c>
      <c r="F92" s="627" t="s">
        <v>69</v>
      </c>
      <c r="G92" s="293">
        <v>182.16666666666669</v>
      </c>
      <c r="H92" s="293">
        <v>181.67</v>
      </c>
      <c r="I92" s="574">
        <f t="shared" si="3"/>
        <v>5</v>
      </c>
      <c r="J92" s="575">
        <f t="shared" si="4"/>
        <v>363.8366666666667</v>
      </c>
      <c r="K92" s="9">
        <v>2</v>
      </c>
      <c r="L92" s="9">
        <v>3</v>
      </c>
      <c r="M92" s="9"/>
      <c r="N92" s="9"/>
    </row>
    <row r="93" spans="1:14" ht="15" customHeight="1">
      <c r="A93" s="117">
        <v>16</v>
      </c>
      <c r="B93" s="628" t="s">
        <v>95</v>
      </c>
      <c r="C93" s="629" t="s">
        <v>439</v>
      </c>
      <c r="D93" s="630" t="s">
        <v>65</v>
      </c>
      <c r="E93" s="626" t="s">
        <v>440</v>
      </c>
      <c r="F93" s="631" t="s">
        <v>441</v>
      </c>
      <c r="G93" s="293">
        <v>180</v>
      </c>
      <c r="H93" s="293">
        <v>182</v>
      </c>
      <c r="I93" s="574">
        <f t="shared" si="3"/>
        <v>5</v>
      </c>
      <c r="J93" s="575">
        <f t="shared" si="4"/>
        <v>362</v>
      </c>
      <c r="K93" s="9">
        <v>2</v>
      </c>
      <c r="L93" s="9">
        <v>3</v>
      </c>
      <c r="M93" s="9"/>
      <c r="N93" s="9"/>
    </row>
    <row r="94" spans="1:14" ht="15" customHeight="1">
      <c r="A94" s="568">
        <v>17</v>
      </c>
      <c r="B94" s="288" t="s">
        <v>75</v>
      </c>
      <c r="C94" s="289" t="s">
        <v>79</v>
      </c>
      <c r="D94" s="290" t="s">
        <v>182</v>
      </c>
      <c r="E94" s="290" t="s">
        <v>514</v>
      </c>
      <c r="F94" s="291" t="s">
        <v>515</v>
      </c>
      <c r="G94" s="293">
        <v>159.33333333333331</v>
      </c>
      <c r="H94" s="293">
        <v>190.33</v>
      </c>
      <c r="I94" s="574">
        <f t="shared" si="3"/>
        <v>4</v>
      </c>
      <c r="J94" s="575">
        <f t="shared" si="4"/>
        <v>349.6633333333333</v>
      </c>
      <c r="K94" s="9">
        <v>3</v>
      </c>
      <c r="L94" s="9">
        <v>1</v>
      </c>
      <c r="M94" s="9"/>
      <c r="N94" s="9"/>
    </row>
    <row r="95" spans="1:14" ht="15" customHeight="1">
      <c r="A95" s="117">
        <v>18</v>
      </c>
      <c r="B95" s="288" t="s">
        <v>507</v>
      </c>
      <c r="C95" s="289" t="s">
        <v>508</v>
      </c>
      <c r="D95" s="290" t="s">
        <v>356</v>
      </c>
      <c r="E95" s="620" t="s">
        <v>509</v>
      </c>
      <c r="F95" s="619" t="s">
        <v>55</v>
      </c>
      <c r="G95" s="293">
        <v>176.66666666666669</v>
      </c>
      <c r="H95" s="293">
        <v>170.17</v>
      </c>
      <c r="I95" s="574">
        <f t="shared" si="3"/>
        <v>6</v>
      </c>
      <c r="J95" s="575">
        <f t="shared" si="4"/>
        <v>346.8366666666667</v>
      </c>
      <c r="K95" s="9">
        <v>3</v>
      </c>
      <c r="L95" s="9">
        <v>3</v>
      </c>
      <c r="M95" s="9"/>
      <c r="N95" s="9"/>
    </row>
    <row r="96" spans="1:14" ht="15" customHeight="1">
      <c r="A96" s="117">
        <v>19</v>
      </c>
      <c r="B96" s="632" t="s">
        <v>458</v>
      </c>
      <c r="C96" s="633" t="s">
        <v>459</v>
      </c>
      <c r="D96" s="92" t="s">
        <v>182</v>
      </c>
      <c r="E96" s="634" t="s">
        <v>460</v>
      </c>
      <c r="F96" s="635" t="s">
        <v>59</v>
      </c>
      <c r="G96" s="293">
        <v>0</v>
      </c>
      <c r="H96" s="293">
        <v>195</v>
      </c>
      <c r="I96" s="574">
        <f t="shared" si="3"/>
        <v>1</v>
      </c>
      <c r="J96" s="575">
        <f t="shared" si="4"/>
        <v>195</v>
      </c>
      <c r="L96" s="9">
        <v>1</v>
      </c>
      <c r="M96" s="9"/>
      <c r="N96" s="9"/>
    </row>
    <row r="97" spans="1:14" ht="15" customHeight="1">
      <c r="A97" s="568">
        <v>20</v>
      </c>
      <c r="B97" s="632" t="s">
        <v>574</v>
      </c>
      <c r="C97" s="633" t="s">
        <v>575</v>
      </c>
      <c r="D97" s="634" t="s">
        <v>182</v>
      </c>
      <c r="E97" s="634" t="s">
        <v>461</v>
      </c>
      <c r="F97" s="635" t="s">
        <v>442</v>
      </c>
      <c r="G97" s="293">
        <v>0</v>
      </c>
      <c r="H97" s="293">
        <v>190.17</v>
      </c>
      <c r="I97" s="574">
        <f t="shared" si="3"/>
        <v>5</v>
      </c>
      <c r="J97" s="575">
        <f t="shared" si="4"/>
        <v>190.17</v>
      </c>
      <c r="L97" s="9">
        <v>5</v>
      </c>
      <c r="M97" s="9"/>
      <c r="N97" s="9"/>
    </row>
    <row r="98" spans="1:14" ht="15" customHeight="1" thickBot="1">
      <c r="A98" s="179">
        <v>21</v>
      </c>
      <c r="B98" s="344" t="s">
        <v>593</v>
      </c>
      <c r="C98" s="340" t="s">
        <v>594</v>
      </c>
      <c r="D98" s="636" t="s">
        <v>182</v>
      </c>
      <c r="E98" s="341" t="s">
        <v>461</v>
      </c>
      <c r="F98" s="345" t="s">
        <v>442</v>
      </c>
      <c r="G98" s="329">
        <v>186.66666666666669</v>
      </c>
      <c r="H98" s="329"/>
      <c r="I98" s="561">
        <f t="shared" si="3"/>
        <v>5</v>
      </c>
      <c r="J98" s="562">
        <f t="shared" si="4"/>
        <v>186.66666666666669</v>
      </c>
      <c r="K98" s="9">
        <v>5</v>
      </c>
      <c r="M98" s="9"/>
      <c r="N98" s="9"/>
    </row>
    <row r="99" spans="1:10" ht="15" customHeight="1">
      <c r="A99" s="21"/>
      <c r="B99" s="24"/>
      <c r="C99" s="24"/>
      <c r="E99" s="25"/>
      <c r="F99" s="24"/>
      <c r="G99" s="372"/>
      <c r="H99" s="372"/>
      <c r="I99" s="590"/>
      <c r="J99" s="372"/>
    </row>
    <row r="100" spans="1:10" ht="19.5" customHeight="1">
      <c r="A100" s="441" t="s">
        <v>595</v>
      </c>
      <c r="B100" s="441"/>
      <c r="C100" s="7"/>
      <c r="D100" s="8"/>
      <c r="E100" s="8"/>
      <c r="F100" s="8"/>
      <c r="G100" s="564"/>
      <c r="H100" s="564"/>
      <c r="I100" s="542"/>
      <c r="J100" s="564"/>
    </row>
    <row r="101" spans="1:10" ht="19.5" customHeight="1">
      <c r="A101" s="441"/>
      <c r="B101" s="441"/>
      <c r="C101" s="7"/>
      <c r="D101" s="8"/>
      <c r="E101" s="8"/>
      <c r="F101" s="8"/>
      <c r="G101" s="564"/>
      <c r="H101" s="564"/>
      <c r="I101" s="542"/>
      <c r="J101" s="564"/>
    </row>
    <row r="102" spans="7:14" ht="12" customHeight="1" thickBot="1">
      <c r="G102" s="563"/>
      <c r="H102" s="563"/>
      <c r="J102" s="563"/>
      <c r="M102" s="9"/>
      <c r="N102" s="9"/>
    </row>
    <row r="103" spans="1:14" ht="12.75" customHeight="1" thickBot="1">
      <c r="A103" s="442" t="s">
        <v>24</v>
      </c>
      <c r="B103" s="438" t="s">
        <v>25</v>
      </c>
      <c r="C103" s="438" t="s">
        <v>9</v>
      </c>
      <c r="D103" s="438" t="s">
        <v>26</v>
      </c>
      <c r="E103" s="438" t="s">
        <v>27</v>
      </c>
      <c r="F103" s="438" t="s">
        <v>28</v>
      </c>
      <c r="G103" s="565" t="s">
        <v>583</v>
      </c>
      <c r="H103" s="565"/>
      <c r="I103" s="545" t="s">
        <v>584</v>
      </c>
      <c r="J103" s="566" t="s">
        <v>33</v>
      </c>
      <c r="K103" s="547" t="s">
        <v>213</v>
      </c>
      <c r="L103" s="548"/>
      <c r="M103" s="9"/>
      <c r="N103" s="9"/>
    </row>
    <row r="104" spans="1:14" ht="13.5" thickBot="1">
      <c r="A104" s="443"/>
      <c r="B104" s="439"/>
      <c r="C104" s="439"/>
      <c r="D104" s="439"/>
      <c r="E104" s="439"/>
      <c r="F104" s="439"/>
      <c r="G104" s="567" t="s">
        <v>585</v>
      </c>
      <c r="H104" s="567" t="s">
        <v>586</v>
      </c>
      <c r="I104" s="550"/>
      <c r="J104" s="566"/>
      <c r="K104" s="9" t="s">
        <v>587</v>
      </c>
      <c r="L104" s="9" t="s">
        <v>585</v>
      </c>
      <c r="M104" s="9"/>
      <c r="N104" s="9"/>
    </row>
    <row r="105" spans="1:14" ht="15" customHeight="1">
      <c r="A105" s="263">
        <v>1</v>
      </c>
      <c r="B105" s="569" t="s">
        <v>64</v>
      </c>
      <c r="C105" s="570" t="s">
        <v>125</v>
      </c>
      <c r="D105" s="278" t="s">
        <v>65</v>
      </c>
      <c r="E105" s="278" t="s">
        <v>113</v>
      </c>
      <c r="F105" s="637"/>
      <c r="G105" s="572">
        <v>100</v>
      </c>
      <c r="H105" s="572">
        <v>100</v>
      </c>
      <c r="I105" s="557">
        <f aca="true" t="shared" si="5" ref="I105:I125">+K105+L105</f>
        <v>3</v>
      </c>
      <c r="J105" s="573">
        <f aca="true" t="shared" si="6" ref="J105:J125">G105+H105</f>
        <v>200</v>
      </c>
      <c r="K105" s="9">
        <v>1</v>
      </c>
      <c r="L105" s="9">
        <v>2</v>
      </c>
      <c r="M105" s="9"/>
      <c r="N105" s="9"/>
    </row>
    <row r="106" spans="1:14" ht="15" customHeight="1">
      <c r="A106" s="117">
        <v>2</v>
      </c>
      <c r="B106" s="62" t="s">
        <v>73</v>
      </c>
      <c r="C106" s="55" t="s">
        <v>74</v>
      </c>
      <c r="D106" s="96" t="s">
        <v>130</v>
      </c>
      <c r="E106" s="96" t="s">
        <v>91</v>
      </c>
      <c r="F106" s="384"/>
      <c r="G106" s="293">
        <v>100</v>
      </c>
      <c r="H106" s="293">
        <v>100</v>
      </c>
      <c r="I106" s="574">
        <f t="shared" si="5"/>
        <v>5</v>
      </c>
      <c r="J106" s="575">
        <f t="shared" si="6"/>
        <v>200</v>
      </c>
      <c r="K106" s="9">
        <v>4</v>
      </c>
      <c r="L106" s="9">
        <v>1</v>
      </c>
      <c r="M106" s="9"/>
      <c r="N106" s="9"/>
    </row>
    <row r="107" spans="1:14" ht="15" customHeight="1">
      <c r="A107" s="117">
        <v>3</v>
      </c>
      <c r="B107" s="62" t="s">
        <v>114</v>
      </c>
      <c r="C107" s="54" t="s">
        <v>115</v>
      </c>
      <c r="D107" s="96" t="s">
        <v>65</v>
      </c>
      <c r="E107" s="96" t="s">
        <v>92</v>
      </c>
      <c r="F107" s="384"/>
      <c r="G107" s="293">
        <v>100</v>
      </c>
      <c r="H107" s="293">
        <v>100</v>
      </c>
      <c r="I107" s="574">
        <f t="shared" si="5"/>
        <v>5</v>
      </c>
      <c r="J107" s="575">
        <f t="shared" si="6"/>
        <v>200</v>
      </c>
      <c r="K107" s="9">
        <v>2</v>
      </c>
      <c r="L107" s="9">
        <v>3</v>
      </c>
      <c r="M107" s="9"/>
      <c r="N107" s="9"/>
    </row>
    <row r="108" spans="1:14" ht="15" customHeight="1">
      <c r="A108" s="117">
        <v>4</v>
      </c>
      <c r="B108" s="60" t="s">
        <v>116</v>
      </c>
      <c r="C108" s="78" t="s">
        <v>117</v>
      </c>
      <c r="D108" s="408" t="s">
        <v>65</v>
      </c>
      <c r="E108" s="75" t="s">
        <v>366</v>
      </c>
      <c r="F108" s="384"/>
      <c r="G108" s="293">
        <v>100</v>
      </c>
      <c r="H108" s="293">
        <v>100</v>
      </c>
      <c r="I108" s="574">
        <f t="shared" si="5"/>
        <v>11</v>
      </c>
      <c r="J108" s="575">
        <f t="shared" si="6"/>
        <v>200</v>
      </c>
      <c r="K108" s="9">
        <v>3</v>
      </c>
      <c r="L108" s="9">
        <v>8</v>
      </c>
      <c r="M108" s="9"/>
      <c r="N108" s="9"/>
    </row>
    <row r="109" spans="1:14" ht="15" customHeight="1">
      <c r="A109" s="117">
        <v>5</v>
      </c>
      <c r="B109" s="58" t="s">
        <v>148</v>
      </c>
      <c r="C109" s="51" t="s">
        <v>149</v>
      </c>
      <c r="D109" s="77" t="s">
        <v>65</v>
      </c>
      <c r="E109" s="75" t="s">
        <v>150</v>
      </c>
      <c r="F109" s="576"/>
      <c r="G109" s="293">
        <v>100</v>
      </c>
      <c r="H109" s="293">
        <v>100</v>
      </c>
      <c r="I109" s="574">
        <f t="shared" si="5"/>
        <v>11</v>
      </c>
      <c r="J109" s="575">
        <f t="shared" si="6"/>
        <v>200</v>
      </c>
      <c r="K109" s="9">
        <v>5</v>
      </c>
      <c r="L109" s="9">
        <v>6</v>
      </c>
      <c r="M109" s="9"/>
      <c r="N109" s="9"/>
    </row>
    <row r="110" spans="1:14" ht="15" customHeight="1">
      <c r="A110" s="117">
        <v>6</v>
      </c>
      <c r="B110" s="60" t="s">
        <v>245</v>
      </c>
      <c r="C110" s="405" t="s">
        <v>54</v>
      </c>
      <c r="D110" s="53" t="s">
        <v>52</v>
      </c>
      <c r="E110" s="53" t="s">
        <v>206</v>
      </c>
      <c r="F110" s="282"/>
      <c r="G110" s="293">
        <v>100</v>
      </c>
      <c r="H110" s="293">
        <v>100</v>
      </c>
      <c r="I110" s="574">
        <f t="shared" si="5"/>
        <v>14</v>
      </c>
      <c r="J110" s="575">
        <f t="shared" si="6"/>
        <v>200</v>
      </c>
      <c r="K110" s="9">
        <v>6</v>
      </c>
      <c r="L110" s="9">
        <v>8</v>
      </c>
      <c r="M110" s="9"/>
      <c r="N110" s="9"/>
    </row>
    <row r="111" spans="1:14" ht="15" customHeight="1">
      <c r="A111" s="117">
        <v>7</v>
      </c>
      <c r="B111" s="62" t="s">
        <v>473</v>
      </c>
      <c r="C111" s="54" t="s">
        <v>573</v>
      </c>
      <c r="D111" s="75" t="s">
        <v>65</v>
      </c>
      <c r="E111" s="96" t="s">
        <v>92</v>
      </c>
      <c r="F111" s="384"/>
      <c r="G111" s="293">
        <v>99</v>
      </c>
      <c r="H111" s="293">
        <v>100</v>
      </c>
      <c r="I111" s="574">
        <f t="shared" si="5"/>
        <v>13</v>
      </c>
      <c r="J111" s="575">
        <f t="shared" si="6"/>
        <v>199</v>
      </c>
      <c r="K111" s="9">
        <v>9</v>
      </c>
      <c r="L111" s="9">
        <v>4</v>
      </c>
      <c r="M111" s="9"/>
      <c r="N111" s="9"/>
    </row>
    <row r="112" spans="1:14" ht="15" customHeight="1">
      <c r="A112" s="117">
        <v>8</v>
      </c>
      <c r="B112" s="60" t="s">
        <v>507</v>
      </c>
      <c r="C112" s="405" t="s">
        <v>508</v>
      </c>
      <c r="D112" s="53" t="s">
        <v>356</v>
      </c>
      <c r="E112" s="75" t="s">
        <v>523</v>
      </c>
      <c r="F112" s="419"/>
      <c r="G112" s="293">
        <v>99</v>
      </c>
      <c r="H112" s="293">
        <v>100</v>
      </c>
      <c r="I112" s="574">
        <f t="shared" si="5"/>
        <v>19</v>
      </c>
      <c r="J112" s="575">
        <f t="shared" si="6"/>
        <v>199</v>
      </c>
      <c r="K112" s="9">
        <v>11</v>
      </c>
      <c r="L112" s="9">
        <v>8</v>
      </c>
      <c r="M112" s="9"/>
      <c r="N112" s="9"/>
    </row>
    <row r="113" spans="1:14" ht="15" customHeight="1">
      <c r="A113" s="117">
        <v>9</v>
      </c>
      <c r="B113" s="61" t="s">
        <v>122</v>
      </c>
      <c r="C113" s="55" t="s">
        <v>123</v>
      </c>
      <c r="D113" s="96" t="s">
        <v>65</v>
      </c>
      <c r="E113" s="77" t="s">
        <v>463</v>
      </c>
      <c r="F113" s="282"/>
      <c r="G113" s="293">
        <v>98</v>
      </c>
      <c r="H113" s="293">
        <v>100</v>
      </c>
      <c r="I113" s="574">
        <f t="shared" si="5"/>
        <v>18</v>
      </c>
      <c r="J113" s="575">
        <f t="shared" si="6"/>
        <v>198</v>
      </c>
      <c r="K113" s="9">
        <v>13</v>
      </c>
      <c r="L113" s="9">
        <v>5</v>
      </c>
      <c r="M113" s="9"/>
      <c r="N113" s="9"/>
    </row>
    <row r="114" spans="1:14" ht="15" customHeight="1">
      <c r="A114" s="117">
        <v>10</v>
      </c>
      <c r="B114" s="62" t="s">
        <v>95</v>
      </c>
      <c r="C114" s="55" t="s">
        <v>439</v>
      </c>
      <c r="D114" s="96" t="s">
        <v>65</v>
      </c>
      <c r="E114" s="96" t="s">
        <v>477</v>
      </c>
      <c r="F114" s="282"/>
      <c r="G114" s="293">
        <v>98</v>
      </c>
      <c r="H114" s="293">
        <v>100</v>
      </c>
      <c r="I114" s="574">
        <f t="shared" si="5"/>
        <v>22</v>
      </c>
      <c r="J114" s="575">
        <f t="shared" si="6"/>
        <v>198</v>
      </c>
      <c r="K114" s="9">
        <v>14</v>
      </c>
      <c r="L114" s="9">
        <v>8</v>
      </c>
      <c r="M114" s="9"/>
      <c r="N114" s="9"/>
    </row>
    <row r="115" spans="1:14" ht="15" customHeight="1">
      <c r="A115" s="117">
        <v>11</v>
      </c>
      <c r="B115" s="62" t="s">
        <v>168</v>
      </c>
      <c r="C115" s="54" t="s">
        <v>169</v>
      </c>
      <c r="D115" s="96" t="s">
        <v>52</v>
      </c>
      <c r="E115" s="77" t="s">
        <v>170</v>
      </c>
      <c r="F115" s="282"/>
      <c r="G115" s="293">
        <v>100</v>
      </c>
      <c r="H115" s="293">
        <v>98</v>
      </c>
      <c r="I115" s="574">
        <f t="shared" si="5"/>
        <v>23</v>
      </c>
      <c r="J115" s="575">
        <f t="shared" si="6"/>
        <v>198</v>
      </c>
      <c r="K115" s="9">
        <v>7</v>
      </c>
      <c r="L115" s="9">
        <v>16</v>
      </c>
      <c r="M115" s="9"/>
      <c r="N115" s="9"/>
    </row>
    <row r="116" spans="1:14" ht="15" customHeight="1">
      <c r="A116" s="117">
        <v>12</v>
      </c>
      <c r="B116" s="60" t="s">
        <v>118</v>
      </c>
      <c r="C116" s="74" t="s">
        <v>119</v>
      </c>
      <c r="D116" s="97" t="s">
        <v>65</v>
      </c>
      <c r="E116" s="75" t="s">
        <v>98</v>
      </c>
      <c r="F116" s="282"/>
      <c r="G116" s="293">
        <v>99</v>
      </c>
      <c r="H116" s="293">
        <v>99</v>
      </c>
      <c r="I116" s="574">
        <f t="shared" si="5"/>
        <v>24</v>
      </c>
      <c r="J116" s="575">
        <f t="shared" si="6"/>
        <v>198</v>
      </c>
      <c r="K116" s="9">
        <v>11</v>
      </c>
      <c r="L116" s="9">
        <v>13</v>
      </c>
      <c r="M116" s="9"/>
      <c r="N116" s="9"/>
    </row>
    <row r="117" spans="1:14" ht="15" customHeight="1">
      <c r="A117" s="117">
        <v>13</v>
      </c>
      <c r="B117" s="62" t="s">
        <v>108</v>
      </c>
      <c r="C117" s="54" t="s">
        <v>109</v>
      </c>
      <c r="D117" s="96" t="s">
        <v>199</v>
      </c>
      <c r="E117" s="96" t="s">
        <v>110</v>
      </c>
      <c r="F117" s="282"/>
      <c r="G117" s="293">
        <v>99</v>
      </c>
      <c r="H117" s="293">
        <v>99</v>
      </c>
      <c r="I117" s="574">
        <f t="shared" si="5"/>
        <v>25</v>
      </c>
      <c r="J117" s="575">
        <f t="shared" si="6"/>
        <v>198</v>
      </c>
      <c r="K117" s="9">
        <v>10</v>
      </c>
      <c r="L117" s="9">
        <v>15</v>
      </c>
      <c r="M117" s="9"/>
      <c r="N117" s="9"/>
    </row>
    <row r="118" spans="1:14" ht="15" customHeight="1">
      <c r="A118" s="117">
        <v>14</v>
      </c>
      <c r="B118" s="62" t="s">
        <v>71</v>
      </c>
      <c r="C118" s="302" t="s">
        <v>72</v>
      </c>
      <c r="D118" s="300" t="s">
        <v>130</v>
      </c>
      <c r="E118" s="77" t="s">
        <v>184</v>
      </c>
      <c r="F118" s="576"/>
      <c r="G118" s="293">
        <v>100</v>
      </c>
      <c r="H118" s="293">
        <v>97.5</v>
      </c>
      <c r="I118" s="574">
        <f t="shared" si="5"/>
        <v>25</v>
      </c>
      <c r="J118" s="575">
        <f t="shared" si="6"/>
        <v>197.5</v>
      </c>
      <c r="K118" s="9">
        <v>7</v>
      </c>
      <c r="L118" s="9">
        <v>18</v>
      </c>
      <c r="M118" s="9"/>
      <c r="N118" s="9"/>
    </row>
    <row r="119" spans="1:14" ht="15" customHeight="1">
      <c r="A119" s="117">
        <v>15</v>
      </c>
      <c r="B119" s="58" t="s">
        <v>90</v>
      </c>
      <c r="C119" s="74" t="s">
        <v>190</v>
      </c>
      <c r="D119" s="97" t="s">
        <v>52</v>
      </c>
      <c r="E119" s="75" t="s">
        <v>191</v>
      </c>
      <c r="F119" s="384"/>
      <c r="G119" s="293">
        <v>97</v>
      </c>
      <c r="H119" s="293">
        <v>100</v>
      </c>
      <c r="I119" s="574">
        <f t="shared" si="5"/>
        <v>23</v>
      </c>
      <c r="J119" s="575">
        <f t="shared" si="6"/>
        <v>197</v>
      </c>
      <c r="K119" s="9">
        <v>15</v>
      </c>
      <c r="L119" s="9">
        <v>8</v>
      </c>
      <c r="M119" s="9"/>
      <c r="N119" s="9"/>
    </row>
    <row r="120" spans="1:14" ht="15" customHeight="1">
      <c r="A120" s="117">
        <v>16</v>
      </c>
      <c r="B120" s="62" t="s">
        <v>120</v>
      </c>
      <c r="C120" s="302" t="s">
        <v>121</v>
      </c>
      <c r="D120" s="96" t="s">
        <v>65</v>
      </c>
      <c r="E120" s="77" t="s">
        <v>96</v>
      </c>
      <c r="F120" s="576"/>
      <c r="G120" s="293">
        <v>96</v>
      </c>
      <c r="H120" s="293">
        <v>100</v>
      </c>
      <c r="I120" s="574">
        <f t="shared" si="5"/>
        <v>25</v>
      </c>
      <c r="J120" s="575">
        <f t="shared" si="6"/>
        <v>196</v>
      </c>
      <c r="K120" s="9">
        <v>18</v>
      </c>
      <c r="L120" s="9">
        <v>7</v>
      </c>
      <c r="M120" s="9"/>
      <c r="N120" s="9"/>
    </row>
    <row r="121" spans="1:14" ht="15" customHeight="1">
      <c r="A121" s="117">
        <v>17</v>
      </c>
      <c r="B121" s="61" t="s">
        <v>494</v>
      </c>
      <c r="C121" s="95" t="s">
        <v>495</v>
      </c>
      <c r="D121" s="96" t="s">
        <v>52</v>
      </c>
      <c r="E121" s="77" t="s">
        <v>496</v>
      </c>
      <c r="F121" s="384"/>
      <c r="G121" s="293">
        <v>96.5</v>
      </c>
      <c r="H121" s="293">
        <v>99</v>
      </c>
      <c r="I121" s="574">
        <f t="shared" si="5"/>
        <v>31</v>
      </c>
      <c r="J121" s="575">
        <f t="shared" si="6"/>
        <v>195.5</v>
      </c>
      <c r="K121" s="9">
        <v>17</v>
      </c>
      <c r="L121" s="9">
        <v>14</v>
      </c>
      <c r="M121" s="9"/>
      <c r="N121" s="9"/>
    </row>
    <row r="122" spans="1:14" ht="15" customHeight="1">
      <c r="A122" s="117">
        <v>18</v>
      </c>
      <c r="B122" s="62" t="s">
        <v>127</v>
      </c>
      <c r="C122" s="54" t="s">
        <v>128</v>
      </c>
      <c r="D122" s="96" t="s">
        <v>126</v>
      </c>
      <c r="E122" s="96" t="s">
        <v>96</v>
      </c>
      <c r="F122" s="576"/>
      <c r="G122" s="293">
        <v>97</v>
      </c>
      <c r="H122" s="293">
        <v>98</v>
      </c>
      <c r="I122" s="574">
        <f t="shared" si="5"/>
        <v>33</v>
      </c>
      <c r="J122" s="575">
        <f t="shared" si="6"/>
        <v>195</v>
      </c>
      <c r="K122" s="9">
        <v>16</v>
      </c>
      <c r="L122" s="9">
        <v>17</v>
      </c>
      <c r="M122" s="9"/>
      <c r="N122" s="9"/>
    </row>
    <row r="123" spans="1:14" ht="15" customHeight="1">
      <c r="A123" s="117">
        <v>19</v>
      </c>
      <c r="B123" s="60" t="s">
        <v>194</v>
      </c>
      <c r="C123" s="78" t="s">
        <v>220</v>
      </c>
      <c r="D123" s="97" t="s">
        <v>181</v>
      </c>
      <c r="E123" s="97" t="s">
        <v>195</v>
      </c>
      <c r="F123" s="282"/>
      <c r="G123" s="293">
        <v>92</v>
      </c>
      <c r="H123" s="293">
        <v>97</v>
      </c>
      <c r="I123" s="574">
        <f t="shared" si="5"/>
        <v>40</v>
      </c>
      <c r="J123" s="575">
        <f t="shared" si="6"/>
        <v>189</v>
      </c>
      <c r="K123" s="9">
        <v>21</v>
      </c>
      <c r="L123" s="9">
        <v>19</v>
      </c>
      <c r="M123" s="9"/>
      <c r="N123" s="9"/>
    </row>
    <row r="124" spans="1:14" ht="15" customHeight="1">
      <c r="A124" s="117">
        <v>20</v>
      </c>
      <c r="B124" s="62" t="s">
        <v>196</v>
      </c>
      <c r="C124" s="54" t="s">
        <v>197</v>
      </c>
      <c r="D124" s="96" t="s">
        <v>65</v>
      </c>
      <c r="E124" s="96" t="s">
        <v>98</v>
      </c>
      <c r="F124" s="282"/>
      <c r="G124" s="293">
        <v>93.5</v>
      </c>
      <c r="H124" s="293">
        <v>94</v>
      </c>
      <c r="I124" s="574">
        <f t="shared" si="5"/>
        <v>40</v>
      </c>
      <c r="J124" s="575">
        <f t="shared" si="6"/>
        <v>187.5</v>
      </c>
      <c r="K124" s="9">
        <v>20</v>
      </c>
      <c r="L124" s="9">
        <v>20</v>
      </c>
      <c r="M124" s="9"/>
      <c r="N124" s="9"/>
    </row>
    <row r="125" spans="1:14" ht="15" customHeight="1" thickBot="1">
      <c r="A125" s="179">
        <v>21</v>
      </c>
      <c r="B125" s="638" t="s">
        <v>520</v>
      </c>
      <c r="C125" s="639" t="s">
        <v>571</v>
      </c>
      <c r="D125" s="416" t="s">
        <v>65</v>
      </c>
      <c r="E125" s="407" t="s">
        <v>572</v>
      </c>
      <c r="F125" s="640"/>
      <c r="G125" s="329">
        <v>95</v>
      </c>
      <c r="H125" s="329">
        <v>92</v>
      </c>
      <c r="I125" s="561">
        <f t="shared" si="5"/>
        <v>40</v>
      </c>
      <c r="J125" s="562">
        <f t="shared" si="6"/>
        <v>187</v>
      </c>
      <c r="K125" s="9">
        <v>19</v>
      </c>
      <c r="L125" s="9">
        <v>21</v>
      </c>
      <c r="M125" s="9"/>
      <c r="N125" s="9"/>
    </row>
    <row r="126" spans="1:3" ht="15" customHeight="1">
      <c r="A126" s="21"/>
      <c r="B126" s="24"/>
      <c r="C126" s="24"/>
    </row>
    <row r="127" spans="1:10" ht="19.5" customHeight="1">
      <c r="A127" s="441" t="s">
        <v>596</v>
      </c>
      <c r="B127" s="441"/>
      <c r="C127" s="7"/>
      <c r="D127" s="8"/>
      <c r="E127" s="8"/>
      <c r="F127" s="8"/>
      <c r="G127" s="542"/>
      <c r="H127" s="542"/>
      <c r="I127" s="542"/>
      <c r="J127" s="542"/>
    </row>
    <row r="128" spans="1:10" ht="19.5" customHeight="1">
      <c r="A128" s="441"/>
      <c r="B128" s="441"/>
      <c r="C128" s="7"/>
      <c r="D128" s="8"/>
      <c r="E128" s="8"/>
      <c r="F128" s="8"/>
      <c r="G128" s="542"/>
      <c r="H128" s="542"/>
      <c r="I128" s="542"/>
      <c r="J128" s="542"/>
    </row>
    <row r="129" spans="13:14" ht="12" customHeight="1" thickBot="1">
      <c r="M129" s="9"/>
      <c r="N129" s="9"/>
    </row>
    <row r="130" spans="1:14" ht="12.75" customHeight="1" thickBot="1">
      <c r="A130" s="442" t="s">
        <v>24</v>
      </c>
      <c r="B130" s="438" t="s">
        <v>25</v>
      </c>
      <c r="C130" s="438" t="s">
        <v>9</v>
      </c>
      <c r="D130" s="438" t="s">
        <v>26</v>
      </c>
      <c r="E130" s="438" t="s">
        <v>27</v>
      </c>
      <c r="F130" s="438" t="s">
        <v>28</v>
      </c>
      <c r="G130" s="544" t="s">
        <v>583</v>
      </c>
      <c r="H130" s="544"/>
      <c r="I130" s="545" t="s">
        <v>584</v>
      </c>
      <c r="J130" s="546" t="s">
        <v>33</v>
      </c>
      <c r="K130" s="547" t="s">
        <v>213</v>
      </c>
      <c r="L130" s="548"/>
      <c r="M130" s="9"/>
      <c r="N130" s="9"/>
    </row>
    <row r="131" spans="1:14" ht="13.5" thickBot="1">
      <c r="A131" s="443"/>
      <c r="B131" s="439"/>
      <c r="C131" s="439"/>
      <c r="D131" s="439"/>
      <c r="E131" s="439"/>
      <c r="F131" s="439"/>
      <c r="G131" s="549" t="s">
        <v>585</v>
      </c>
      <c r="H131" s="549" t="s">
        <v>586</v>
      </c>
      <c r="I131" s="550"/>
      <c r="J131" s="546"/>
      <c r="K131" s="9" t="s">
        <v>587</v>
      </c>
      <c r="L131" s="9" t="s">
        <v>585</v>
      </c>
      <c r="M131" s="9"/>
      <c r="N131" s="9"/>
    </row>
    <row r="132" spans="1:14" ht="15" customHeight="1">
      <c r="A132" s="568">
        <v>1</v>
      </c>
      <c r="B132" s="234" t="s">
        <v>153</v>
      </c>
      <c r="C132" s="641" t="s">
        <v>154</v>
      </c>
      <c r="D132" s="642" t="s">
        <v>354</v>
      </c>
      <c r="E132" s="643" t="s">
        <v>411</v>
      </c>
      <c r="F132" s="237" t="s">
        <v>412</v>
      </c>
      <c r="G132" s="644">
        <v>192.038</v>
      </c>
      <c r="H132" s="644">
        <v>194</v>
      </c>
      <c r="I132" s="557">
        <f aca="true" t="shared" si="7" ref="I132:I139">+K132+L132</f>
        <v>3</v>
      </c>
      <c r="J132" s="645">
        <f>G132+H132</f>
        <v>386.038</v>
      </c>
      <c r="K132" s="9">
        <v>2</v>
      </c>
      <c r="L132" s="9">
        <v>1</v>
      </c>
      <c r="M132" s="9"/>
      <c r="N132" s="9"/>
    </row>
    <row r="133" spans="1:14" ht="15" customHeight="1">
      <c r="A133" s="117">
        <v>2</v>
      </c>
      <c r="B133" s="234" t="s">
        <v>525</v>
      </c>
      <c r="C133" s="641" t="s">
        <v>436</v>
      </c>
      <c r="D133" s="642" t="s">
        <v>171</v>
      </c>
      <c r="E133" s="643" t="s">
        <v>527</v>
      </c>
      <c r="F133" s="237" t="s">
        <v>174</v>
      </c>
      <c r="G133" s="646">
        <v>193</v>
      </c>
      <c r="H133" s="646">
        <v>191.794</v>
      </c>
      <c r="I133" s="574">
        <f t="shared" si="7"/>
        <v>3</v>
      </c>
      <c r="J133" s="647">
        <f>G133+H133</f>
        <v>384.794</v>
      </c>
      <c r="K133" s="9">
        <v>1</v>
      </c>
      <c r="L133" s="9">
        <v>2</v>
      </c>
      <c r="M133" s="9"/>
      <c r="N133" s="9"/>
    </row>
    <row r="134" spans="1:14" ht="15" customHeight="1">
      <c r="A134" s="117">
        <v>3</v>
      </c>
      <c r="B134" s="234" t="s">
        <v>555</v>
      </c>
      <c r="C134" s="641" t="s">
        <v>435</v>
      </c>
      <c r="D134" s="642" t="s">
        <v>198</v>
      </c>
      <c r="E134" s="643" t="s">
        <v>556</v>
      </c>
      <c r="F134" s="237" t="s">
        <v>56</v>
      </c>
      <c r="G134" s="646">
        <v>179.342</v>
      </c>
      <c r="H134" s="646">
        <v>179.814</v>
      </c>
      <c r="I134" s="574">
        <f t="shared" si="7"/>
        <v>6</v>
      </c>
      <c r="J134" s="647">
        <f>G134+H134</f>
        <v>359.156</v>
      </c>
      <c r="K134" s="9">
        <v>3</v>
      </c>
      <c r="L134" s="9">
        <v>3</v>
      </c>
      <c r="M134" s="9"/>
      <c r="N134" s="9"/>
    </row>
    <row r="135" spans="1:14" ht="15" customHeight="1">
      <c r="A135" s="117">
        <v>4</v>
      </c>
      <c r="B135" s="234" t="s">
        <v>433</v>
      </c>
      <c r="C135" s="648" t="s">
        <v>434</v>
      </c>
      <c r="D135" s="642" t="s">
        <v>97</v>
      </c>
      <c r="E135" s="649" t="s">
        <v>526</v>
      </c>
      <c r="F135" s="237" t="s">
        <v>55</v>
      </c>
      <c r="G135" s="646">
        <v>163.492</v>
      </c>
      <c r="H135" s="646">
        <v>152.602</v>
      </c>
      <c r="I135" s="574">
        <f t="shared" si="7"/>
        <v>8</v>
      </c>
      <c r="J135" s="647">
        <f>G135+H135</f>
        <v>316.094</v>
      </c>
      <c r="K135" s="9">
        <v>4</v>
      </c>
      <c r="L135" s="9">
        <v>4</v>
      </c>
      <c r="M135" s="9"/>
      <c r="N135" s="9"/>
    </row>
    <row r="136" spans="1:14" ht="15" customHeight="1">
      <c r="A136" s="117">
        <v>5</v>
      </c>
      <c r="B136" s="234" t="s">
        <v>431</v>
      </c>
      <c r="C136" s="641" t="s">
        <v>432</v>
      </c>
      <c r="D136" s="642" t="s">
        <v>199</v>
      </c>
      <c r="E136" s="643" t="s">
        <v>144</v>
      </c>
      <c r="F136" s="237" t="s">
        <v>142</v>
      </c>
      <c r="G136" s="646">
        <v>136.363</v>
      </c>
      <c r="H136" s="646">
        <v>167.882</v>
      </c>
      <c r="I136" s="574">
        <f t="shared" si="7"/>
        <v>4</v>
      </c>
      <c r="J136" s="647">
        <f>G136+H136</f>
        <v>304.245</v>
      </c>
      <c r="K136" s="9">
        <v>3</v>
      </c>
      <c r="L136" s="9">
        <v>1</v>
      </c>
      <c r="M136" s="9"/>
      <c r="N136" s="9"/>
    </row>
    <row r="137" spans="1:14" ht="15" customHeight="1">
      <c r="A137" s="117">
        <v>6</v>
      </c>
      <c r="B137" s="234" t="s">
        <v>211</v>
      </c>
      <c r="C137" s="641" t="s">
        <v>212</v>
      </c>
      <c r="D137" s="642" t="s">
        <v>70</v>
      </c>
      <c r="E137" s="649" t="s">
        <v>486</v>
      </c>
      <c r="F137" s="237" t="s">
        <v>142</v>
      </c>
      <c r="G137" s="646">
        <v>147.667</v>
      </c>
      <c r="H137" s="646">
        <v>147.667</v>
      </c>
      <c r="I137" s="574">
        <f t="shared" si="7"/>
        <v>4</v>
      </c>
      <c r="J137" s="647">
        <f>H137+G137</f>
        <v>295.334</v>
      </c>
      <c r="K137" s="9">
        <v>1</v>
      </c>
      <c r="L137" s="9">
        <v>3</v>
      </c>
      <c r="M137" s="9"/>
      <c r="N137" s="9"/>
    </row>
    <row r="138" spans="1:14" ht="15" customHeight="1">
      <c r="A138" s="117">
        <v>7</v>
      </c>
      <c r="B138" s="234" t="s">
        <v>226</v>
      </c>
      <c r="C138" s="641" t="s">
        <v>227</v>
      </c>
      <c r="D138" s="642" t="s">
        <v>198</v>
      </c>
      <c r="E138" s="643" t="s">
        <v>228</v>
      </c>
      <c r="F138" s="237" t="s">
        <v>55</v>
      </c>
      <c r="G138" s="646">
        <v>136.638</v>
      </c>
      <c r="H138" s="646">
        <v>152.612</v>
      </c>
      <c r="I138" s="574">
        <f t="shared" si="7"/>
        <v>4</v>
      </c>
      <c r="J138" s="647">
        <f>G138+H138</f>
        <v>289.25</v>
      </c>
      <c r="K138" s="9">
        <v>2</v>
      </c>
      <c r="L138" s="9">
        <v>2</v>
      </c>
      <c r="M138" s="9"/>
      <c r="N138" s="9"/>
    </row>
    <row r="139" spans="1:14" ht="15" customHeight="1" thickBot="1">
      <c r="A139" s="179">
        <v>8</v>
      </c>
      <c r="B139" s="366" t="s">
        <v>172</v>
      </c>
      <c r="C139" s="650" t="s">
        <v>200</v>
      </c>
      <c r="D139" s="651" t="s">
        <v>207</v>
      </c>
      <c r="E139" s="652" t="s">
        <v>224</v>
      </c>
      <c r="F139" s="252" t="s">
        <v>174</v>
      </c>
      <c r="G139" s="653">
        <v>127.277</v>
      </c>
      <c r="H139" s="653">
        <v>144.768</v>
      </c>
      <c r="I139" s="561">
        <f t="shared" si="7"/>
        <v>8</v>
      </c>
      <c r="J139" s="654">
        <f>G139+H139</f>
        <v>272.045</v>
      </c>
      <c r="K139" s="9">
        <v>4</v>
      </c>
      <c r="L139" s="9">
        <v>4</v>
      </c>
      <c r="M139" s="9"/>
      <c r="N139" s="9"/>
    </row>
    <row r="140" spans="1:3" ht="15" customHeight="1">
      <c r="A140" s="21"/>
      <c r="B140" s="24"/>
      <c r="C140" s="24"/>
    </row>
  </sheetData>
  <sheetProtection/>
  <mergeCells count="91">
    <mergeCell ref="F130:F131"/>
    <mergeCell ref="G130:H130"/>
    <mergeCell ref="I130:I131"/>
    <mergeCell ref="J130:J131"/>
    <mergeCell ref="K130:L130"/>
    <mergeCell ref="G103:H103"/>
    <mergeCell ref="I103:I104"/>
    <mergeCell ref="J103:J104"/>
    <mergeCell ref="K103:L103"/>
    <mergeCell ref="A127:B128"/>
    <mergeCell ref="A130:A131"/>
    <mergeCell ref="B130:B131"/>
    <mergeCell ref="C130:C131"/>
    <mergeCell ref="D130:D131"/>
    <mergeCell ref="E130:E131"/>
    <mergeCell ref="A103:A104"/>
    <mergeCell ref="B103:B104"/>
    <mergeCell ref="C103:C104"/>
    <mergeCell ref="D103:D104"/>
    <mergeCell ref="E103:E104"/>
    <mergeCell ref="F103:F104"/>
    <mergeCell ref="F76:F77"/>
    <mergeCell ref="G76:H76"/>
    <mergeCell ref="I76:I77"/>
    <mergeCell ref="J76:J77"/>
    <mergeCell ref="K76:L76"/>
    <mergeCell ref="A100:B101"/>
    <mergeCell ref="G65:H65"/>
    <mergeCell ref="I65:I66"/>
    <mergeCell ref="J65:J66"/>
    <mergeCell ref="K65:L65"/>
    <mergeCell ref="A73:C74"/>
    <mergeCell ref="A76:A77"/>
    <mergeCell ref="B76:B77"/>
    <mergeCell ref="C76:C77"/>
    <mergeCell ref="D76:D77"/>
    <mergeCell ref="E76:E77"/>
    <mergeCell ref="A65:A66"/>
    <mergeCell ref="B65:B66"/>
    <mergeCell ref="C65:C66"/>
    <mergeCell ref="D65:D66"/>
    <mergeCell ref="E65:E66"/>
    <mergeCell ref="F65:F66"/>
    <mergeCell ref="F55:F56"/>
    <mergeCell ref="G55:H55"/>
    <mergeCell ref="I55:I56"/>
    <mergeCell ref="J55:J56"/>
    <mergeCell ref="K55:L55"/>
    <mergeCell ref="A62:B63"/>
    <mergeCell ref="G45:H45"/>
    <mergeCell ref="I45:I46"/>
    <mergeCell ref="J45:J46"/>
    <mergeCell ref="K45:L45"/>
    <mergeCell ref="A52:B53"/>
    <mergeCell ref="A55:A56"/>
    <mergeCell ref="B55:B56"/>
    <mergeCell ref="C55:C56"/>
    <mergeCell ref="D55:D56"/>
    <mergeCell ref="E55:E56"/>
    <mergeCell ref="A45:A46"/>
    <mergeCell ref="B45:B46"/>
    <mergeCell ref="C45:C46"/>
    <mergeCell ref="D45:D46"/>
    <mergeCell ref="E45:E46"/>
    <mergeCell ref="F45:F46"/>
    <mergeCell ref="F15:F16"/>
    <mergeCell ref="G15:H15"/>
    <mergeCell ref="I15:I16"/>
    <mergeCell ref="J15:J16"/>
    <mergeCell ref="K15:L15"/>
    <mergeCell ref="A42:B43"/>
    <mergeCell ref="G7:H7"/>
    <mergeCell ref="I7:I8"/>
    <mergeCell ref="J7:J8"/>
    <mergeCell ref="K7:L7"/>
    <mergeCell ref="A12:B13"/>
    <mergeCell ref="A15:A16"/>
    <mergeCell ref="B15:B16"/>
    <mergeCell ref="C15:C16"/>
    <mergeCell ref="D15:D16"/>
    <mergeCell ref="E15:E16"/>
    <mergeCell ref="A1:J1"/>
    <mergeCell ref="A2:J2"/>
    <mergeCell ref="A3:J3"/>
    <mergeCell ref="A4:B5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fitToHeight="9" horizontalDpi="300" verticalDpi="300" orientation="landscape" paperSize="9" scale="91" r:id="rId1"/>
  <headerFooter alignWithMargins="0">
    <oddFooter>&amp;CStránka &amp;P z &amp;N</oddFooter>
  </headerFooter>
  <rowBreaks count="4" manualBreakCount="4">
    <brk id="40" max="9" man="1"/>
    <brk id="72" max="9" man="1"/>
    <brk id="99" max="9" man="1"/>
    <brk id="126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11" t="s">
        <v>213</v>
      </c>
      <c r="C2" s="537" t="s">
        <v>214</v>
      </c>
      <c r="D2" s="537"/>
    </row>
    <row r="3" spans="2:4" ht="12.75">
      <c r="B3" s="111">
        <v>1</v>
      </c>
      <c r="C3" s="112">
        <v>100</v>
      </c>
      <c r="D3" s="113" t="s">
        <v>215</v>
      </c>
    </row>
    <row r="4" spans="2:4" ht="12.75">
      <c r="B4" s="111">
        <v>2</v>
      </c>
      <c r="C4" s="112">
        <v>80</v>
      </c>
      <c r="D4" s="113" t="s">
        <v>215</v>
      </c>
    </row>
    <row r="5" spans="2:4" ht="12.75">
      <c r="B5" s="111">
        <v>3</v>
      </c>
      <c r="C5" s="112">
        <v>60</v>
      </c>
      <c r="D5" s="113" t="s">
        <v>215</v>
      </c>
    </row>
    <row r="6" spans="2:4" ht="12.75">
      <c r="B6" s="111">
        <v>4</v>
      </c>
      <c r="C6" s="112">
        <v>50</v>
      </c>
      <c r="D6" s="113" t="s">
        <v>215</v>
      </c>
    </row>
    <row r="7" spans="2:4" ht="12.75">
      <c r="B7" s="111">
        <v>5</v>
      </c>
      <c r="C7" s="112">
        <v>45</v>
      </c>
      <c r="D7" s="113" t="s">
        <v>215</v>
      </c>
    </row>
    <row r="8" spans="2:4" ht="12.75">
      <c r="B8" s="111">
        <v>6</v>
      </c>
      <c r="C8" s="112">
        <v>40</v>
      </c>
      <c r="D8" s="113" t="s">
        <v>215</v>
      </c>
    </row>
    <row r="9" spans="2:4" ht="12.75">
      <c r="B9" s="111">
        <v>7</v>
      </c>
      <c r="C9" s="112">
        <v>36</v>
      </c>
      <c r="D9" s="113" t="s">
        <v>215</v>
      </c>
    </row>
    <row r="10" spans="2:4" ht="12.75">
      <c r="B10" s="111">
        <v>8</v>
      </c>
      <c r="C10" s="112">
        <v>32</v>
      </c>
      <c r="D10" s="113" t="s">
        <v>215</v>
      </c>
    </row>
    <row r="11" spans="2:4" ht="12.75">
      <c r="B11" s="111">
        <v>9</v>
      </c>
      <c r="C11" s="112">
        <v>29</v>
      </c>
      <c r="D11" s="113" t="s">
        <v>215</v>
      </c>
    </row>
    <row r="12" spans="2:4" ht="12.75">
      <c r="B12" s="111">
        <v>10</v>
      </c>
      <c r="C12" s="112">
        <v>26</v>
      </c>
      <c r="D12" s="113" t="s">
        <v>215</v>
      </c>
    </row>
    <row r="13" spans="2:4" ht="12.75">
      <c r="B13" s="111">
        <v>11</v>
      </c>
      <c r="C13" s="112">
        <v>24</v>
      </c>
      <c r="D13" s="113" t="s">
        <v>215</v>
      </c>
    </row>
    <row r="14" spans="2:4" ht="12.75">
      <c r="B14" s="111">
        <v>12</v>
      </c>
      <c r="C14" s="112">
        <v>22</v>
      </c>
      <c r="D14" s="113" t="s">
        <v>215</v>
      </c>
    </row>
    <row r="15" spans="2:4" ht="12.75">
      <c r="B15" s="111">
        <v>13</v>
      </c>
      <c r="C15" s="112">
        <v>20</v>
      </c>
      <c r="D15" s="113" t="s">
        <v>215</v>
      </c>
    </row>
    <row r="16" spans="2:4" ht="12.75">
      <c r="B16" s="111">
        <v>14</v>
      </c>
      <c r="C16" s="112">
        <v>18</v>
      </c>
      <c r="D16" s="113" t="s">
        <v>215</v>
      </c>
    </row>
    <row r="17" spans="2:4" ht="12.75">
      <c r="B17" s="111">
        <v>15</v>
      </c>
      <c r="C17" s="112">
        <v>16</v>
      </c>
      <c r="D17" s="113" t="s">
        <v>215</v>
      </c>
    </row>
    <row r="18" spans="2:4" ht="12.75">
      <c r="B18" s="111">
        <v>16</v>
      </c>
      <c r="C18" s="112">
        <v>15</v>
      </c>
      <c r="D18" s="113" t="s">
        <v>215</v>
      </c>
    </row>
    <row r="19" spans="2:4" ht="12.75">
      <c r="B19" s="111">
        <v>17</v>
      </c>
      <c r="C19" s="112">
        <v>14</v>
      </c>
      <c r="D19" s="113" t="s">
        <v>215</v>
      </c>
    </row>
    <row r="20" spans="2:4" ht="12.75">
      <c r="B20" s="111">
        <v>18</v>
      </c>
      <c r="C20" s="112">
        <v>13</v>
      </c>
      <c r="D20" s="113" t="s">
        <v>215</v>
      </c>
    </row>
    <row r="21" spans="2:4" ht="12.75">
      <c r="B21" s="111">
        <v>19</v>
      </c>
      <c r="C21" s="112">
        <v>12</v>
      </c>
      <c r="D21" s="113" t="s">
        <v>215</v>
      </c>
    </row>
    <row r="22" spans="2:4" ht="12.75">
      <c r="B22" s="111">
        <v>20</v>
      </c>
      <c r="C22" s="112">
        <v>11</v>
      </c>
      <c r="D22" s="113" t="s">
        <v>215</v>
      </c>
    </row>
    <row r="23" spans="2:4" ht="12.75">
      <c r="B23" s="111">
        <v>21</v>
      </c>
      <c r="C23" s="112">
        <v>10</v>
      </c>
      <c r="D23" s="113" t="s">
        <v>215</v>
      </c>
    </row>
    <row r="24" spans="2:4" ht="12.75">
      <c r="B24" s="111">
        <v>22</v>
      </c>
      <c r="C24" s="112">
        <v>9</v>
      </c>
      <c r="D24" s="113" t="s">
        <v>215</v>
      </c>
    </row>
    <row r="25" spans="2:4" ht="12.75">
      <c r="B25" s="111">
        <v>23</v>
      </c>
      <c r="C25" s="112">
        <v>8</v>
      </c>
      <c r="D25" s="113" t="s">
        <v>215</v>
      </c>
    </row>
    <row r="26" spans="2:4" ht="12.75">
      <c r="B26" s="111">
        <v>24</v>
      </c>
      <c r="C26" s="112">
        <v>7</v>
      </c>
      <c r="D26" s="113" t="s">
        <v>215</v>
      </c>
    </row>
    <row r="27" spans="2:4" ht="12.75">
      <c r="B27" s="111">
        <v>25</v>
      </c>
      <c r="C27" s="112">
        <v>6</v>
      </c>
      <c r="D27" s="113" t="s">
        <v>215</v>
      </c>
    </row>
    <row r="28" spans="2:4" ht="12.75">
      <c r="B28" s="111">
        <v>26</v>
      </c>
      <c r="C28" s="112">
        <v>5</v>
      </c>
      <c r="D28" s="113" t="s">
        <v>215</v>
      </c>
    </row>
    <row r="29" spans="2:4" ht="12.75">
      <c r="B29" s="111">
        <v>27</v>
      </c>
      <c r="C29" s="112">
        <v>4</v>
      </c>
      <c r="D29" s="113" t="s">
        <v>215</v>
      </c>
    </row>
    <row r="30" spans="2:4" ht="12.75">
      <c r="B30" s="111">
        <v>28</v>
      </c>
      <c r="C30" s="112">
        <v>3</v>
      </c>
      <c r="D30" s="113" t="s">
        <v>215</v>
      </c>
    </row>
    <row r="31" spans="2:4" ht="12.75">
      <c r="B31" s="111">
        <v>29</v>
      </c>
      <c r="C31" s="112">
        <v>2</v>
      </c>
      <c r="D31" s="113" t="s">
        <v>215</v>
      </c>
    </row>
    <row r="32" spans="2:4" ht="12.75">
      <c r="B32" s="111">
        <v>30</v>
      </c>
      <c r="C32" s="112">
        <v>1</v>
      </c>
      <c r="D32" s="113" t="s">
        <v>215</v>
      </c>
    </row>
    <row r="33" spans="2:4" ht="12.75">
      <c r="B33" s="111">
        <v>31</v>
      </c>
      <c r="C33" s="112">
        <v>0</v>
      </c>
      <c r="D33" s="113" t="s">
        <v>215</v>
      </c>
    </row>
    <row r="34" spans="2:4" ht="12.75">
      <c r="B34" s="111">
        <v>32</v>
      </c>
      <c r="C34" s="112">
        <v>0</v>
      </c>
      <c r="D34" s="113" t="s">
        <v>215</v>
      </c>
    </row>
    <row r="35" spans="2:4" ht="12.75">
      <c r="B35" s="111">
        <v>33</v>
      </c>
      <c r="C35" s="112">
        <v>0</v>
      </c>
      <c r="D35" s="113" t="s">
        <v>215</v>
      </c>
    </row>
    <row r="36" spans="2:4" ht="12.75">
      <c r="B36" s="111">
        <v>34</v>
      </c>
      <c r="C36" s="112">
        <v>0</v>
      </c>
      <c r="D36" s="113" t="s">
        <v>215</v>
      </c>
    </row>
    <row r="37" spans="2:4" ht="12.75">
      <c r="B37" s="111">
        <v>35</v>
      </c>
      <c r="C37" s="112">
        <v>0</v>
      </c>
      <c r="D37" s="113" t="s">
        <v>215</v>
      </c>
    </row>
    <row r="38" spans="2:4" ht="12.75">
      <c r="B38" s="111">
        <v>36</v>
      </c>
      <c r="C38" s="112">
        <v>0</v>
      </c>
      <c r="D38" s="113" t="s">
        <v>215</v>
      </c>
    </row>
    <row r="39" spans="2:4" ht="12.75">
      <c r="B39" s="111">
        <v>37</v>
      </c>
      <c r="C39" s="112">
        <v>0</v>
      </c>
      <c r="D39" s="113" t="s">
        <v>215</v>
      </c>
    </row>
    <row r="40" spans="2:4" ht="12.75">
      <c r="B40" s="111">
        <v>38</v>
      </c>
      <c r="C40" s="112">
        <v>0</v>
      </c>
      <c r="D40" s="113" t="s">
        <v>215</v>
      </c>
    </row>
    <row r="41" spans="2:4" ht="12.75">
      <c r="B41" s="111">
        <v>39</v>
      </c>
      <c r="C41" s="112">
        <v>0</v>
      </c>
      <c r="D41" s="113" t="s">
        <v>215</v>
      </c>
    </row>
    <row r="42" spans="2:4" ht="12.75">
      <c r="B42" s="111">
        <v>40</v>
      </c>
      <c r="C42" s="112">
        <v>0</v>
      </c>
      <c r="D42" s="113" t="s">
        <v>215</v>
      </c>
    </row>
    <row r="43" spans="2:4" ht="12.75">
      <c r="B43" s="111">
        <v>41</v>
      </c>
      <c r="C43" s="112">
        <v>0</v>
      </c>
      <c r="D43" s="113" t="s">
        <v>215</v>
      </c>
    </row>
    <row r="44" spans="2:4" ht="12.75">
      <c r="B44" s="111">
        <v>42</v>
      </c>
      <c r="C44" s="112">
        <v>0</v>
      </c>
      <c r="D44" s="113" t="s">
        <v>215</v>
      </c>
    </row>
    <row r="45" spans="2:4" ht="12.75">
      <c r="B45" s="111">
        <v>43</v>
      </c>
      <c r="C45" s="112">
        <v>0</v>
      </c>
      <c r="D45" s="113" t="s">
        <v>215</v>
      </c>
    </row>
    <row r="46" spans="2:4" ht="12.75">
      <c r="B46" s="111">
        <v>44</v>
      </c>
      <c r="C46" s="112">
        <v>0</v>
      </c>
      <c r="D46" s="113" t="s">
        <v>215</v>
      </c>
    </row>
    <row r="47" spans="2:4" ht="12.75">
      <c r="B47" s="111">
        <v>45</v>
      </c>
      <c r="C47" s="112">
        <v>0</v>
      </c>
      <c r="D47" s="113" t="s">
        <v>215</v>
      </c>
    </row>
    <row r="48" spans="2:4" ht="12.75">
      <c r="B48" s="111">
        <v>46</v>
      </c>
      <c r="C48" s="112">
        <v>0</v>
      </c>
      <c r="D48" s="113" t="s">
        <v>215</v>
      </c>
    </row>
    <row r="49" spans="2:4" ht="12.75">
      <c r="B49" s="111">
        <v>47</v>
      </c>
      <c r="C49" s="112">
        <v>0</v>
      </c>
      <c r="D49" s="113" t="s">
        <v>215</v>
      </c>
    </row>
    <row r="50" spans="2:4" ht="12.75">
      <c r="B50" s="111">
        <v>48</v>
      </c>
      <c r="C50" s="112">
        <v>0</v>
      </c>
      <c r="D50" s="113" t="s">
        <v>215</v>
      </c>
    </row>
    <row r="51" spans="2:4" ht="12.75">
      <c r="B51" s="111">
        <v>49</v>
      </c>
      <c r="C51" s="112">
        <v>0</v>
      </c>
      <c r="D51" s="113" t="s">
        <v>215</v>
      </c>
    </row>
    <row r="52" spans="2:4" ht="12.75">
      <c r="B52" s="111">
        <v>50</v>
      </c>
      <c r="C52" s="112">
        <v>0</v>
      </c>
      <c r="D52" s="113" t="s">
        <v>215</v>
      </c>
    </row>
    <row r="53" spans="2:4" ht="12.75">
      <c r="B53" s="111">
        <v>51</v>
      </c>
      <c r="C53" s="112">
        <v>0</v>
      </c>
      <c r="D53" s="113" t="s">
        <v>215</v>
      </c>
    </row>
    <row r="54" spans="2:4" ht="12.75">
      <c r="B54" s="111">
        <v>52</v>
      </c>
      <c r="C54" s="112">
        <v>0</v>
      </c>
      <c r="D54" s="113" t="s">
        <v>215</v>
      </c>
    </row>
    <row r="55" spans="2:4" ht="12.75">
      <c r="B55" s="111">
        <v>53</v>
      </c>
      <c r="C55" s="112">
        <v>0</v>
      </c>
      <c r="D55" s="113" t="s">
        <v>215</v>
      </c>
    </row>
    <row r="56" spans="2:4" ht="12.75">
      <c r="B56" s="111">
        <v>54</v>
      </c>
      <c r="C56" s="112">
        <v>0</v>
      </c>
      <c r="D56" s="113" t="s">
        <v>215</v>
      </c>
    </row>
    <row r="57" spans="2:4" ht="12.75">
      <c r="B57" s="111">
        <v>55</v>
      </c>
      <c r="C57" s="112">
        <v>0</v>
      </c>
      <c r="D57" s="113" t="s">
        <v>215</v>
      </c>
    </row>
    <row r="58" spans="2:4" ht="12.75">
      <c r="B58" s="111">
        <v>56</v>
      </c>
      <c r="C58" s="112">
        <v>0</v>
      </c>
      <c r="D58" s="113" t="s">
        <v>215</v>
      </c>
    </row>
    <row r="59" spans="2:4" ht="12.75">
      <c r="B59" s="111">
        <v>57</v>
      </c>
      <c r="C59" s="112">
        <v>0</v>
      </c>
      <c r="D59" s="113" t="s">
        <v>215</v>
      </c>
    </row>
    <row r="60" spans="2:4" ht="12.75">
      <c r="B60" s="111">
        <v>58</v>
      </c>
      <c r="C60" s="112">
        <v>0</v>
      </c>
      <c r="D60" s="113" t="s">
        <v>215</v>
      </c>
    </row>
    <row r="61" spans="2:4" ht="12.75">
      <c r="B61" s="111">
        <v>59</v>
      </c>
      <c r="C61" s="112">
        <v>0</v>
      </c>
      <c r="D61" s="113" t="s">
        <v>215</v>
      </c>
    </row>
    <row r="62" spans="2:4" ht="12.75">
      <c r="B62" s="111">
        <v>60</v>
      </c>
      <c r="C62" s="112">
        <v>0</v>
      </c>
      <c r="D62" s="113" t="s">
        <v>215</v>
      </c>
    </row>
    <row r="63" spans="2:4" ht="12.75">
      <c r="B63" s="111">
        <v>61</v>
      </c>
      <c r="C63" s="112">
        <v>0</v>
      </c>
      <c r="D63" s="113" t="s">
        <v>215</v>
      </c>
    </row>
    <row r="64" spans="2:4" ht="12.75">
      <c r="B64" s="111">
        <v>62</v>
      </c>
      <c r="C64" s="112">
        <v>0</v>
      </c>
      <c r="D64" s="113" t="s">
        <v>215</v>
      </c>
    </row>
    <row r="65" spans="2:4" ht="12.75">
      <c r="B65" s="111">
        <v>63</v>
      </c>
      <c r="C65" s="112">
        <v>0</v>
      </c>
      <c r="D65" s="113" t="s">
        <v>215</v>
      </c>
    </row>
    <row r="66" spans="2:4" ht="12.75">
      <c r="B66" s="111">
        <v>64</v>
      </c>
      <c r="C66" s="112">
        <v>0</v>
      </c>
      <c r="D66" s="113" t="s">
        <v>215</v>
      </c>
    </row>
    <row r="67" spans="2:4" ht="12.75">
      <c r="B67" s="111">
        <v>65</v>
      </c>
      <c r="C67" s="112">
        <v>0</v>
      </c>
      <c r="D67" s="113" t="s">
        <v>215</v>
      </c>
    </row>
    <row r="68" spans="2:4" ht="12.75">
      <c r="B68" s="111">
        <v>66</v>
      </c>
      <c r="C68" s="112">
        <v>0</v>
      </c>
      <c r="D68" s="113" t="s">
        <v>215</v>
      </c>
    </row>
    <row r="69" spans="2:4" ht="12.75">
      <c r="B69" s="111">
        <v>67</v>
      </c>
      <c r="C69" s="112">
        <v>0</v>
      </c>
      <c r="D69" s="113" t="s">
        <v>215</v>
      </c>
    </row>
    <row r="70" spans="2:4" ht="12.75">
      <c r="B70" s="111">
        <v>68</v>
      </c>
      <c r="C70" s="112">
        <v>0</v>
      </c>
      <c r="D70" s="113" t="s">
        <v>215</v>
      </c>
    </row>
    <row r="71" spans="2:4" ht="12.75">
      <c r="B71" s="111">
        <v>69</v>
      </c>
      <c r="C71" s="112">
        <v>0</v>
      </c>
      <c r="D71" s="113" t="s">
        <v>215</v>
      </c>
    </row>
    <row r="72" spans="2:4" ht="12.75">
      <c r="B72" s="111">
        <v>70</v>
      </c>
      <c r="C72" s="112">
        <v>0</v>
      </c>
      <c r="D72" s="113" t="s">
        <v>215</v>
      </c>
    </row>
    <row r="73" spans="2:4" ht="12.75">
      <c r="B73" s="111">
        <v>71</v>
      </c>
      <c r="C73" s="112">
        <v>0</v>
      </c>
      <c r="D73" s="113" t="s">
        <v>215</v>
      </c>
    </row>
    <row r="74" spans="2:4" ht="12.75">
      <c r="B74" s="111">
        <v>72</v>
      </c>
      <c r="C74" s="112">
        <v>0</v>
      </c>
      <c r="D74" s="113" t="s">
        <v>215</v>
      </c>
    </row>
    <row r="75" spans="2:4" ht="12.75">
      <c r="B75" s="111">
        <v>73</v>
      </c>
      <c r="C75" s="112">
        <v>0</v>
      </c>
      <c r="D75" s="113" t="s">
        <v>215</v>
      </c>
    </row>
    <row r="76" spans="2:4" ht="12.75">
      <c r="B76" s="111">
        <v>74</v>
      </c>
      <c r="C76" s="112">
        <v>0</v>
      </c>
      <c r="D76" s="113" t="s">
        <v>215</v>
      </c>
    </row>
    <row r="77" spans="2:4" ht="12.75">
      <c r="B77" s="111">
        <v>75</v>
      </c>
      <c r="C77" s="112">
        <v>0</v>
      </c>
      <c r="D77" s="113" t="s">
        <v>215</v>
      </c>
    </row>
    <row r="78" spans="2:4" ht="12.75">
      <c r="B78" s="111">
        <v>76</v>
      </c>
      <c r="C78" s="112">
        <v>0</v>
      </c>
      <c r="D78" s="113" t="s">
        <v>215</v>
      </c>
    </row>
    <row r="79" spans="2:4" ht="12.75">
      <c r="B79" s="111">
        <v>77</v>
      </c>
      <c r="C79" s="112">
        <v>0</v>
      </c>
      <c r="D79" s="113" t="s">
        <v>215</v>
      </c>
    </row>
    <row r="80" spans="2:4" ht="12.75">
      <c r="B80" s="111">
        <v>78</v>
      </c>
      <c r="C80" s="112">
        <v>0</v>
      </c>
      <c r="D80" s="113" t="s">
        <v>215</v>
      </c>
    </row>
    <row r="81" spans="2:4" ht="12.75">
      <c r="B81" s="111">
        <v>79</v>
      </c>
      <c r="C81" s="112">
        <v>0</v>
      </c>
      <c r="D81" s="113" t="s">
        <v>215</v>
      </c>
    </row>
    <row r="82" spans="2:4" ht="12.75">
      <c r="B82" s="111">
        <v>80</v>
      </c>
      <c r="C82" s="112">
        <v>0</v>
      </c>
      <c r="D82" s="113" t="s">
        <v>215</v>
      </c>
    </row>
    <row r="83" spans="2:4" ht="12.75">
      <c r="B83" s="111">
        <v>81</v>
      </c>
      <c r="C83" s="112">
        <v>0</v>
      </c>
      <c r="D83" s="113" t="s">
        <v>215</v>
      </c>
    </row>
    <row r="84" spans="2:4" ht="12.75">
      <c r="B84" s="111">
        <v>82</v>
      </c>
      <c r="C84" s="112">
        <v>0</v>
      </c>
      <c r="D84" s="113" t="s">
        <v>215</v>
      </c>
    </row>
    <row r="85" spans="2:4" ht="12.75">
      <c r="B85" s="111">
        <v>83</v>
      </c>
      <c r="C85" s="112">
        <v>0</v>
      </c>
      <c r="D85" s="113" t="s">
        <v>215</v>
      </c>
    </row>
    <row r="86" spans="2:4" ht="12.75">
      <c r="B86" s="111">
        <v>84</v>
      </c>
      <c r="C86" s="112">
        <v>0</v>
      </c>
      <c r="D86" s="113" t="s">
        <v>215</v>
      </c>
    </row>
    <row r="87" spans="2:4" ht="12.75">
      <c r="B87" s="111">
        <v>85</v>
      </c>
      <c r="C87" s="112">
        <v>0</v>
      </c>
      <c r="D87" s="113" t="s">
        <v>215</v>
      </c>
    </row>
    <row r="88" spans="2:4" ht="12.75">
      <c r="B88" s="111">
        <v>86</v>
      </c>
      <c r="C88" s="112">
        <v>0</v>
      </c>
      <c r="D88" s="113" t="s">
        <v>215</v>
      </c>
    </row>
    <row r="89" spans="2:4" ht="12.75">
      <c r="B89" s="111">
        <v>87</v>
      </c>
      <c r="C89" s="112">
        <v>0</v>
      </c>
      <c r="D89" s="113" t="s">
        <v>215</v>
      </c>
    </row>
    <row r="90" spans="2:4" ht="12.75">
      <c r="B90" s="111">
        <v>88</v>
      </c>
      <c r="C90" s="112">
        <v>0</v>
      </c>
      <c r="D90" s="113" t="s">
        <v>215</v>
      </c>
    </row>
    <row r="91" spans="2:4" ht="12.75">
      <c r="B91" s="111">
        <v>89</v>
      </c>
      <c r="C91" s="112">
        <v>0</v>
      </c>
      <c r="D91" s="113" t="s">
        <v>215</v>
      </c>
    </row>
    <row r="92" spans="2:4" ht="12.75">
      <c r="B92" s="111">
        <v>90</v>
      </c>
      <c r="C92" s="112">
        <v>0</v>
      </c>
      <c r="D92" s="113" t="s">
        <v>215</v>
      </c>
    </row>
    <row r="93" spans="2:4" ht="12.75">
      <c r="B93" s="111">
        <v>91</v>
      </c>
      <c r="C93" s="112">
        <v>0</v>
      </c>
      <c r="D93" s="113" t="s">
        <v>215</v>
      </c>
    </row>
    <row r="94" spans="2:4" ht="12.75">
      <c r="B94" s="111">
        <v>92</v>
      </c>
      <c r="C94" s="112">
        <v>0</v>
      </c>
      <c r="D94" s="113" t="s">
        <v>215</v>
      </c>
    </row>
    <row r="95" spans="2:4" ht="12.75">
      <c r="B95" s="111">
        <v>93</v>
      </c>
      <c r="C95" s="112">
        <v>0</v>
      </c>
      <c r="D95" s="113" t="s">
        <v>215</v>
      </c>
    </row>
    <row r="96" spans="2:4" ht="12.75">
      <c r="B96" s="111">
        <v>94</v>
      </c>
      <c r="C96" s="112">
        <v>0</v>
      </c>
      <c r="D96" s="113" t="s">
        <v>215</v>
      </c>
    </row>
    <row r="97" spans="2:4" ht="12.75">
      <c r="B97" s="111">
        <v>95</v>
      </c>
      <c r="C97" s="112">
        <v>0</v>
      </c>
      <c r="D97" s="113" t="s">
        <v>215</v>
      </c>
    </row>
    <row r="98" spans="2:4" ht="12.75">
      <c r="B98" s="111">
        <v>96</v>
      </c>
      <c r="C98" s="112">
        <v>0</v>
      </c>
      <c r="D98" s="113" t="s">
        <v>215</v>
      </c>
    </row>
    <row r="99" spans="2:4" ht="12.75">
      <c r="B99" s="111">
        <v>97</v>
      </c>
      <c r="C99" s="112">
        <v>0</v>
      </c>
      <c r="D99" s="113" t="s">
        <v>215</v>
      </c>
    </row>
    <row r="100" spans="2:4" ht="12.75">
      <c r="B100" s="111">
        <v>98</v>
      </c>
      <c r="C100" s="112">
        <v>0</v>
      </c>
      <c r="D100" s="113" t="s">
        <v>215</v>
      </c>
    </row>
    <row r="101" spans="2:4" ht="12.75">
      <c r="B101" s="111">
        <v>99</v>
      </c>
      <c r="C101" s="112">
        <v>0</v>
      </c>
      <c r="D101" s="113" t="s">
        <v>215</v>
      </c>
    </row>
    <row r="102" spans="2:4" ht="12.75">
      <c r="B102" s="111">
        <v>100</v>
      </c>
      <c r="C102" s="112">
        <v>0</v>
      </c>
      <c r="D102" s="113" t="s">
        <v>215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8"/>
  <sheetViews>
    <sheetView showZeros="0" zoomScalePageLayoutView="0" workbookViewId="0" topLeftCell="A7">
      <selection activeCell="F21" sqref="F21:I21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4" width="12.75390625" style="0" customWidth="1"/>
    <col min="6" max="8" width="6.75390625" style="0" customWidth="1"/>
    <col min="9" max="9" width="12.75390625" style="0" customWidth="1"/>
    <col min="11" max="11" width="6.75390625" style="0" customWidth="1"/>
    <col min="12" max="13" width="12.75390625" style="0" customWidth="1"/>
    <col min="15" max="18" width="5.00390625" style="0" customWidth="1"/>
    <col min="19" max="20" width="6.75390625" style="0" customWidth="1"/>
    <col min="22" max="25" width="5.00390625" style="0" customWidth="1"/>
    <col min="26" max="28" width="4.75390625" style="0" customWidth="1"/>
  </cols>
  <sheetData>
    <row r="1" spans="2:22" ht="12.75">
      <c r="B1" t="s">
        <v>330</v>
      </c>
      <c r="F1" t="s">
        <v>326</v>
      </c>
      <c r="K1" t="s">
        <v>328</v>
      </c>
      <c r="O1" t="s">
        <v>327</v>
      </c>
      <c r="V1" t="s">
        <v>329</v>
      </c>
    </row>
    <row r="2" ht="15" customHeight="1" thickBot="1"/>
    <row r="3" spans="2:28" ht="15" customHeight="1">
      <c r="B3" s="445" t="s">
        <v>25</v>
      </c>
      <c r="C3" s="445"/>
      <c r="D3" s="12" t="s">
        <v>9</v>
      </c>
      <c r="F3" s="448" t="s">
        <v>25</v>
      </c>
      <c r="G3" s="448"/>
      <c r="H3" s="448"/>
      <c r="I3" s="14" t="s">
        <v>9</v>
      </c>
      <c r="K3" s="448" t="s">
        <v>25</v>
      </c>
      <c r="L3" s="448"/>
      <c r="M3" s="14" t="s">
        <v>9</v>
      </c>
      <c r="O3" s="448" t="s">
        <v>25</v>
      </c>
      <c r="P3" s="448"/>
      <c r="Q3" s="448"/>
      <c r="R3" s="448"/>
      <c r="S3" s="539" t="s">
        <v>9</v>
      </c>
      <c r="T3" s="540"/>
      <c r="V3" s="448" t="s">
        <v>25</v>
      </c>
      <c r="W3" s="448"/>
      <c r="X3" s="448"/>
      <c r="Y3" s="448"/>
      <c r="Z3" s="539" t="s">
        <v>9</v>
      </c>
      <c r="AA3" s="541"/>
      <c r="AB3" s="540"/>
    </row>
    <row r="4" spans="2:28" s="145" customFormat="1" ht="15" customHeight="1">
      <c r="B4" s="538" t="s">
        <v>243</v>
      </c>
      <c r="C4" s="538"/>
      <c r="D4" s="155" t="s">
        <v>287</v>
      </c>
      <c r="F4" s="453" t="s">
        <v>243</v>
      </c>
      <c r="G4" s="454"/>
      <c r="H4" s="455"/>
      <c r="I4" s="155" t="s">
        <v>287</v>
      </c>
      <c r="K4" s="453" t="s">
        <v>243</v>
      </c>
      <c r="L4" s="454"/>
      <c r="M4" s="155" t="s">
        <v>287</v>
      </c>
      <c r="O4" s="453" t="s">
        <v>243</v>
      </c>
      <c r="P4" s="454"/>
      <c r="Q4" s="454"/>
      <c r="R4" s="454"/>
      <c r="S4" s="489" t="s">
        <v>287</v>
      </c>
      <c r="T4" s="489"/>
      <c r="V4" s="453" t="s">
        <v>243</v>
      </c>
      <c r="W4" s="454"/>
      <c r="X4" s="454"/>
      <c r="Y4" s="454"/>
      <c r="Z4" s="489" t="s">
        <v>287</v>
      </c>
      <c r="AA4" s="489"/>
      <c r="AB4" s="489"/>
    </row>
    <row r="5" spans="2:28" s="145" customFormat="1" ht="15" customHeight="1">
      <c r="B5" s="538" t="s">
        <v>124</v>
      </c>
      <c r="C5" s="538"/>
      <c r="D5" s="155" t="s">
        <v>288</v>
      </c>
      <c r="F5" s="453" t="s">
        <v>124</v>
      </c>
      <c r="G5" s="454"/>
      <c r="H5" s="455"/>
      <c r="I5" s="155" t="s">
        <v>288</v>
      </c>
      <c r="K5" s="453" t="s">
        <v>124</v>
      </c>
      <c r="L5" s="454"/>
      <c r="M5" s="155" t="s">
        <v>288</v>
      </c>
      <c r="O5" s="453" t="s">
        <v>124</v>
      </c>
      <c r="P5" s="454"/>
      <c r="Q5" s="454"/>
      <c r="R5" s="455"/>
      <c r="S5" s="489" t="s">
        <v>288</v>
      </c>
      <c r="T5" s="489"/>
      <c r="V5" s="453" t="s">
        <v>124</v>
      </c>
      <c r="W5" s="454"/>
      <c r="X5" s="454"/>
      <c r="Y5" s="455"/>
      <c r="Z5" s="489" t="s">
        <v>288</v>
      </c>
      <c r="AA5" s="489"/>
      <c r="AB5" s="489"/>
    </row>
    <row r="6" spans="2:28" s="145" customFormat="1" ht="15" customHeight="1">
      <c r="B6" s="538" t="s">
        <v>244</v>
      </c>
      <c r="C6" s="538"/>
      <c r="D6" s="155" t="s">
        <v>289</v>
      </c>
      <c r="F6" s="453" t="s">
        <v>244</v>
      </c>
      <c r="G6" s="454"/>
      <c r="H6" s="455"/>
      <c r="I6" s="155" t="s">
        <v>289</v>
      </c>
      <c r="K6" s="453" t="s">
        <v>244</v>
      </c>
      <c r="L6" s="454"/>
      <c r="M6" s="155" t="s">
        <v>289</v>
      </c>
      <c r="O6" s="453" t="s">
        <v>244</v>
      </c>
      <c r="P6" s="454"/>
      <c r="Q6" s="454"/>
      <c r="R6" s="455"/>
      <c r="S6" s="489" t="s">
        <v>289</v>
      </c>
      <c r="T6" s="489"/>
      <c r="V6" s="453" t="s">
        <v>244</v>
      </c>
      <c r="W6" s="454"/>
      <c r="X6" s="454"/>
      <c r="Y6" s="455"/>
      <c r="Z6" s="489" t="s">
        <v>289</v>
      </c>
      <c r="AA6" s="489"/>
      <c r="AB6" s="489"/>
    </row>
    <row r="7" spans="2:28" s="145" customFormat="1" ht="15" customHeight="1">
      <c r="B7" s="538" t="s">
        <v>53</v>
      </c>
      <c r="C7" s="538"/>
      <c r="D7" s="155" t="s">
        <v>290</v>
      </c>
      <c r="F7" s="453" t="s">
        <v>53</v>
      </c>
      <c r="G7" s="454"/>
      <c r="H7" s="455"/>
      <c r="I7" s="155" t="s">
        <v>290</v>
      </c>
      <c r="K7" s="453" t="s">
        <v>53</v>
      </c>
      <c r="L7" s="454"/>
      <c r="M7" s="155" t="s">
        <v>290</v>
      </c>
      <c r="O7" s="453" t="s">
        <v>53</v>
      </c>
      <c r="P7" s="454"/>
      <c r="Q7" s="454"/>
      <c r="R7" s="455"/>
      <c r="S7" s="489" t="s">
        <v>290</v>
      </c>
      <c r="T7" s="489"/>
      <c r="V7" s="453" t="s">
        <v>53</v>
      </c>
      <c r="W7" s="454"/>
      <c r="X7" s="454"/>
      <c r="Y7" s="455"/>
      <c r="Z7" s="489" t="s">
        <v>290</v>
      </c>
      <c r="AA7" s="489"/>
      <c r="AB7" s="489"/>
    </row>
    <row r="8" spans="2:28" s="145" customFormat="1" ht="15" customHeight="1">
      <c r="B8" s="538" t="s">
        <v>245</v>
      </c>
      <c r="C8" s="538"/>
      <c r="D8" s="155" t="s">
        <v>291</v>
      </c>
      <c r="F8" s="453" t="s">
        <v>245</v>
      </c>
      <c r="G8" s="454"/>
      <c r="H8" s="455"/>
      <c r="I8" s="155" t="s">
        <v>291</v>
      </c>
      <c r="K8" s="453" t="s">
        <v>245</v>
      </c>
      <c r="L8" s="454"/>
      <c r="M8" s="155" t="s">
        <v>291</v>
      </c>
      <c r="O8" s="453" t="s">
        <v>245</v>
      </c>
      <c r="P8" s="454"/>
      <c r="Q8" s="454"/>
      <c r="R8" s="455"/>
      <c r="S8" s="489" t="s">
        <v>291</v>
      </c>
      <c r="T8" s="489"/>
      <c r="V8" s="453" t="s">
        <v>245</v>
      </c>
      <c r="W8" s="454"/>
      <c r="X8" s="454"/>
      <c r="Y8" s="455"/>
      <c r="Z8" s="489" t="s">
        <v>291</v>
      </c>
      <c r="AA8" s="489"/>
      <c r="AB8" s="489"/>
    </row>
    <row r="9" spans="2:28" s="145" customFormat="1" ht="15" customHeight="1">
      <c r="B9" s="538" t="s">
        <v>246</v>
      </c>
      <c r="C9" s="538"/>
      <c r="D9" s="155" t="s">
        <v>292</v>
      </c>
      <c r="F9" s="453" t="s">
        <v>246</v>
      </c>
      <c r="G9" s="454"/>
      <c r="H9" s="455"/>
      <c r="I9" s="155" t="s">
        <v>292</v>
      </c>
      <c r="K9" s="453" t="s">
        <v>246</v>
      </c>
      <c r="L9" s="454"/>
      <c r="M9" s="155" t="s">
        <v>292</v>
      </c>
      <c r="O9" s="453" t="s">
        <v>246</v>
      </c>
      <c r="P9" s="454"/>
      <c r="Q9" s="454"/>
      <c r="R9" s="455"/>
      <c r="S9" s="489" t="s">
        <v>292</v>
      </c>
      <c r="T9" s="489"/>
      <c r="V9" s="453" t="s">
        <v>246</v>
      </c>
      <c r="W9" s="454"/>
      <c r="X9" s="454"/>
      <c r="Y9" s="455"/>
      <c r="Z9" s="489" t="s">
        <v>292</v>
      </c>
      <c r="AA9" s="489"/>
      <c r="AB9" s="489"/>
    </row>
    <row r="10" spans="2:28" s="145" customFormat="1" ht="15" customHeight="1">
      <c r="B10" s="538" t="s">
        <v>247</v>
      </c>
      <c r="C10" s="538"/>
      <c r="D10" s="155" t="s">
        <v>293</v>
      </c>
      <c r="F10" s="453" t="s">
        <v>247</v>
      </c>
      <c r="G10" s="454"/>
      <c r="H10" s="455"/>
      <c r="I10" s="155" t="s">
        <v>293</v>
      </c>
      <c r="K10" s="453" t="s">
        <v>247</v>
      </c>
      <c r="L10" s="454"/>
      <c r="M10" s="155" t="s">
        <v>293</v>
      </c>
      <c r="O10" s="453" t="s">
        <v>247</v>
      </c>
      <c r="P10" s="454"/>
      <c r="Q10" s="454"/>
      <c r="R10" s="455"/>
      <c r="S10" s="489" t="s">
        <v>293</v>
      </c>
      <c r="T10" s="489"/>
      <c r="V10" s="453" t="s">
        <v>247</v>
      </c>
      <c r="W10" s="454"/>
      <c r="X10" s="454"/>
      <c r="Y10" s="455"/>
      <c r="Z10" s="489" t="s">
        <v>293</v>
      </c>
      <c r="AA10" s="489"/>
      <c r="AB10" s="489"/>
    </row>
    <row r="11" spans="1:28" s="145" customFormat="1" ht="15" customHeight="1">
      <c r="A11" s="156"/>
      <c r="B11" s="538" t="s">
        <v>172</v>
      </c>
      <c r="C11" s="538"/>
      <c r="D11" s="155" t="s">
        <v>294</v>
      </c>
      <c r="F11" s="453" t="s">
        <v>172</v>
      </c>
      <c r="G11" s="454"/>
      <c r="H11" s="455"/>
      <c r="I11" s="155" t="s">
        <v>294</v>
      </c>
      <c r="K11" s="453" t="s">
        <v>172</v>
      </c>
      <c r="L11" s="454"/>
      <c r="M11" s="155" t="s">
        <v>294</v>
      </c>
      <c r="O11" s="453" t="s">
        <v>172</v>
      </c>
      <c r="P11" s="454"/>
      <c r="Q11" s="454"/>
      <c r="R11" s="455"/>
      <c r="S11" s="489" t="s">
        <v>294</v>
      </c>
      <c r="T11" s="489"/>
      <c r="V11" s="453" t="s">
        <v>172</v>
      </c>
      <c r="W11" s="454"/>
      <c r="X11" s="454"/>
      <c r="Y11" s="455"/>
      <c r="Z11" s="489" t="s">
        <v>294</v>
      </c>
      <c r="AA11" s="489"/>
      <c r="AB11" s="489"/>
    </row>
    <row r="12" spans="1:28" s="145" customFormat="1" ht="15" customHeight="1">
      <c r="A12" s="156"/>
      <c r="B12" s="538" t="s">
        <v>173</v>
      </c>
      <c r="C12" s="538"/>
      <c r="D12" s="155" t="s">
        <v>275</v>
      </c>
      <c r="F12" s="453" t="s">
        <v>173</v>
      </c>
      <c r="G12" s="454"/>
      <c r="H12" s="455"/>
      <c r="I12" s="155" t="s">
        <v>275</v>
      </c>
      <c r="K12" s="453" t="s">
        <v>173</v>
      </c>
      <c r="L12" s="454"/>
      <c r="M12" s="155" t="s">
        <v>275</v>
      </c>
      <c r="O12" s="453" t="s">
        <v>173</v>
      </c>
      <c r="P12" s="454"/>
      <c r="Q12" s="454"/>
      <c r="R12" s="455"/>
      <c r="S12" s="489" t="s">
        <v>275</v>
      </c>
      <c r="T12" s="489"/>
      <c r="V12" s="453" t="s">
        <v>173</v>
      </c>
      <c r="W12" s="454"/>
      <c r="X12" s="454"/>
      <c r="Y12" s="455"/>
      <c r="Z12" s="489" t="s">
        <v>275</v>
      </c>
      <c r="AA12" s="489"/>
      <c r="AB12" s="489"/>
    </row>
    <row r="13" spans="1:28" s="145" customFormat="1" ht="15" customHeight="1">
      <c r="A13" s="156"/>
      <c r="B13" s="538" t="s">
        <v>114</v>
      </c>
      <c r="C13" s="538"/>
      <c r="D13" s="155" t="s">
        <v>276</v>
      </c>
      <c r="F13" s="453" t="s">
        <v>114</v>
      </c>
      <c r="G13" s="454"/>
      <c r="H13" s="455"/>
      <c r="I13" s="155" t="s">
        <v>276</v>
      </c>
      <c r="K13" s="453" t="s">
        <v>114</v>
      </c>
      <c r="L13" s="454"/>
      <c r="M13" s="155" t="s">
        <v>276</v>
      </c>
      <c r="O13" s="453" t="s">
        <v>114</v>
      </c>
      <c r="P13" s="454"/>
      <c r="Q13" s="454"/>
      <c r="R13" s="455"/>
      <c r="S13" s="489" t="s">
        <v>276</v>
      </c>
      <c r="T13" s="489"/>
      <c r="V13" s="453" t="s">
        <v>114</v>
      </c>
      <c r="W13" s="454"/>
      <c r="X13" s="454"/>
      <c r="Y13" s="455"/>
      <c r="Z13" s="489" t="s">
        <v>276</v>
      </c>
      <c r="AA13" s="489"/>
      <c r="AB13" s="489"/>
    </row>
    <row r="14" spans="1:28" s="145" customFormat="1" ht="15" customHeight="1">
      <c r="A14" s="156"/>
      <c r="B14" s="538" t="s">
        <v>64</v>
      </c>
      <c r="C14" s="538"/>
      <c r="D14" s="155" t="s">
        <v>295</v>
      </c>
      <c r="F14" s="453" t="s">
        <v>64</v>
      </c>
      <c r="G14" s="454"/>
      <c r="H14" s="455"/>
      <c r="I14" s="155" t="s">
        <v>295</v>
      </c>
      <c r="K14" s="453" t="s">
        <v>64</v>
      </c>
      <c r="L14" s="454"/>
      <c r="M14" s="155" t="s">
        <v>295</v>
      </c>
      <c r="O14" s="453" t="s">
        <v>64</v>
      </c>
      <c r="P14" s="454"/>
      <c r="Q14" s="454"/>
      <c r="R14" s="455"/>
      <c r="S14" s="489" t="s">
        <v>295</v>
      </c>
      <c r="T14" s="489"/>
      <c r="V14" s="453" t="s">
        <v>64</v>
      </c>
      <c r="W14" s="454"/>
      <c r="X14" s="454"/>
      <c r="Y14" s="455"/>
      <c r="Z14" s="489" t="s">
        <v>295</v>
      </c>
      <c r="AA14" s="489"/>
      <c r="AB14" s="489"/>
    </row>
    <row r="15" spans="1:28" s="145" customFormat="1" ht="15" customHeight="1">
      <c r="A15" s="156"/>
      <c r="B15" s="538" t="s">
        <v>248</v>
      </c>
      <c r="C15" s="538"/>
      <c r="D15" s="155" t="s">
        <v>296</v>
      </c>
      <c r="F15" s="453" t="s">
        <v>248</v>
      </c>
      <c r="G15" s="454"/>
      <c r="H15" s="455"/>
      <c r="I15" s="155" t="s">
        <v>296</v>
      </c>
      <c r="K15" s="453" t="s">
        <v>248</v>
      </c>
      <c r="L15" s="454"/>
      <c r="M15" s="155" t="s">
        <v>296</v>
      </c>
      <c r="O15" s="453" t="s">
        <v>248</v>
      </c>
      <c r="P15" s="454"/>
      <c r="Q15" s="454"/>
      <c r="R15" s="455"/>
      <c r="S15" s="489" t="s">
        <v>296</v>
      </c>
      <c r="T15" s="489"/>
      <c r="V15" s="453" t="s">
        <v>248</v>
      </c>
      <c r="W15" s="454"/>
      <c r="X15" s="454"/>
      <c r="Y15" s="455"/>
      <c r="Z15" s="489" t="s">
        <v>296</v>
      </c>
      <c r="AA15" s="489"/>
      <c r="AB15" s="489"/>
    </row>
    <row r="16" spans="1:28" s="145" customFormat="1" ht="15" customHeight="1">
      <c r="A16" s="156"/>
      <c r="B16" s="538" t="s">
        <v>249</v>
      </c>
      <c r="C16" s="538"/>
      <c r="D16" s="155" t="s">
        <v>297</v>
      </c>
      <c r="F16" s="453" t="s">
        <v>249</v>
      </c>
      <c r="G16" s="454"/>
      <c r="H16" s="455"/>
      <c r="I16" s="155" t="s">
        <v>297</v>
      </c>
      <c r="K16" s="453" t="s">
        <v>249</v>
      </c>
      <c r="L16" s="454"/>
      <c r="M16" s="155" t="s">
        <v>297</v>
      </c>
      <c r="O16" s="453" t="s">
        <v>249</v>
      </c>
      <c r="P16" s="454"/>
      <c r="Q16" s="454"/>
      <c r="R16" s="455"/>
      <c r="S16" s="489" t="s">
        <v>297</v>
      </c>
      <c r="T16" s="489"/>
      <c r="V16" s="453" t="s">
        <v>249</v>
      </c>
      <c r="W16" s="454"/>
      <c r="X16" s="454"/>
      <c r="Y16" s="455"/>
      <c r="Z16" s="489" t="s">
        <v>297</v>
      </c>
      <c r="AA16" s="489"/>
      <c r="AB16" s="489"/>
    </row>
    <row r="17" spans="1:28" s="145" customFormat="1" ht="15" customHeight="1">
      <c r="A17" s="156"/>
      <c r="B17" s="538" t="s">
        <v>158</v>
      </c>
      <c r="C17" s="538"/>
      <c r="D17" s="155" t="s">
        <v>277</v>
      </c>
      <c r="F17" s="453" t="s">
        <v>158</v>
      </c>
      <c r="G17" s="454"/>
      <c r="H17" s="455"/>
      <c r="I17" s="155" t="s">
        <v>277</v>
      </c>
      <c r="K17" s="453" t="s">
        <v>158</v>
      </c>
      <c r="L17" s="454"/>
      <c r="M17" s="155" t="s">
        <v>277</v>
      </c>
      <c r="O17" s="453" t="s">
        <v>158</v>
      </c>
      <c r="P17" s="454"/>
      <c r="Q17" s="454"/>
      <c r="R17" s="455"/>
      <c r="S17" s="489" t="s">
        <v>277</v>
      </c>
      <c r="T17" s="489"/>
      <c r="V17" s="453" t="s">
        <v>158</v>
      </c>
      <c r="W17" s="454"/>
      <c r="X17" s="454"/>
      <c r="Y17" s="455"/>
      <c r="Z17" s="489" t="s">
        <v>277</v>
      </c>
      <c r="AA17" s="489"/>
      <c r="AB17" s="489"/>
    </row>
    <row r="18" spans="2:28" s="145" customFormat="1" ht="15" customHeight="1">
      <c r="B18" s="538" t="s">
        <v>250</v>
      </c>
      <c r="C18" s="538"/>
      <c r="D18" s="155" t="s">
        <v>278</v>
      </c>
      <c r="F18" s="453" t="s">
        <v>250</v>
      </c>
      <c r="G18" s="454"/>
      <c r="H18" s="455"/>
      <c r="I18" s="155" t="s">
        <v>278</v>
      </c>
      <c r="K18" s="453" t="s">
        <v>250</v>
      </c>
      <c r="L18" s="454"/>
      <c r="M18" s="155" t="s">
        <v>278</v>
      </c>
      <c r="O18" s="453" t="s">
        <v>250</v>
      </c>
      <c r="P18" s="454"/>
      <c r="Q18" s="454"/>
      <c r="R18" s="455"/>
      <c r="S18" s="489" t="s">
        <v>278</v>
      </c>
      <c r="T18" s="489"/>
      <c r="V18" s="453" t="s">
        <v>250</v>
      </c>
      <c r="W18" s="454"/>
      <c r="X18" s="454"/>
      <c r="Y18" s="455"/>
      <c r="Z18" s="489" t="s">
        <v>278</v>
      </c>
      <c r="AA18" s="489"/>
      <c r="AB18" s="489"/>
    </row>
    <row r="19" spans="2:28" s="145" customFormat="1" ht="15" customHeight="1">
      <c r="B19" s="538" t="s">
        <v>251</v>
      </c>
      <c r="C19" s="538"/>
      <c r="D19" s="155" t="s">
        <v>298</v>
      </c>
      <c r="F19" s="453" t="s">
        <v>251</v>
      </c>
      <c r="G19" s="454"/>
      <c r="H19" s="455"/>
      <c r="I19" s="155" t="s">
        <v>298</v>
      </c>
      <c r="K19" s="453" t="s">
        <v>251</v>
      </c>
      <c r="L19" s="454"/>
      <c r="M19" s="155" t="s">
        <v>298</v>
      </c>
      <c r="O19" s="453" t="s">
        <v>251</v>
      </c>
      <c r="P19" s="454"/>
      <c r="Q19" s="454"/>
      <c r="R19" s="455"/>
      <c r="S19" s="489" t="s">
        <v>298</v>
      </c>
      <c r="T19" s="489"/>
      <c r="V19" s="453" t="s">
        <v>251</v>
      </c>
      <c r="W19" s="454"/>
      <c r="X19" s="454"/>
      <c r="Y19" s="455"/>
      <c r="Z19" s="489" t="s">
        <v>298</v>
      </c>
      <c r="AA19" s="489"/>
      <c r="AB19" s="489"/>
    </row>
    <row r="20" spans="2:28" s="145" customFormat="1" ht="15" customHeight="1">
      <c r="B20" s="538" t="s">
        <v>252</v>
      </c>
      <c r="C20" s="538"/>
      <c r="D20" s="155" t="s">
        <v>216</v>
      </c>
      <c r="F20" s="453" t="s">
        <v>252</v>
      </c>
      <c r="G20" s="454"/>
      <c r="H20" s="455"/>
      <c r="I20" s="155" t="s">
        <v>216</v>
      </c>
      <c r="K20" s="453" t="s">
        <v>252</v>
      </c>
      <c r="L20" s="454"/>
      <c r="M20" s="155" t="s">
        <v>216</v>
      </c>
      <c r="O20" s="453" t="s">
        <v>252</v>
      </c>
      <c r="P20" s="454"/>
      <c r="Q20" s="454"/>
      <c r="R20" s="455"/>
      <c r="S20" s="489" t="s">
        <v>216</v>
      </c>
      <c r="T20" s="489"/>
      <c r="V20" s="453" t="s">
        <v>252</v>
      </c>
      <c r="W20" s="454"/>
      <c r="X20" s="454"/>
      <c r="Y20" s="455"/>
      <c r="Z20" s="489" t="s">
        <v>216</v>
      </c>
      <c r="AA20" s="489"/>
      <c r="AB20" s="489"/>
    </row>
    <row r="21" spans="2:28" s="145" customFormat="1" ht="15" customHeight="1">
      <c r="B21" s="538" t="s">
        <v>122</v>
      </c>
      <c r="C21" s="538"/>
      <c r="D21" s="155" t="s">
        <v>299</v>
      </c>
      <c r="F21" s="453" t="s">
        <v>122</v>
      </c>
      <c r="G21" s="454"/>
      <c r="H21" s="455"/>
      <c r="I21" s="155" t="s">
        <v>299</v>
      </c>
      <c r="K21" s="453" t="s">
        <v>122</v>
      </c>
      <c r="L21" s="454"/>
      <c r="M21" s="155" t="s">
        <v>299</v>
      </c>
      <c r="O21" s="453" t="s">
        <v>122</v>
      </c>
      <c r="P21" s="454"/>
      <c r="Q21" s="454"/>
      <c r="R21" s="455"/>
      <c r="S21" s="489" t="s">
        <v>299</v>
      </c>
      <c r="T21" s="489"/>
      <c r="V21" s="453" t="s">
        <v>122</v>
      </c>
      <c r="W21" s="454"/>
      <c r="X21" s="454"/>
      <c r="Y21" s="455"/>
      <c r="Z21" s="489" t="s">
        <v>299</v>
      </c>
      <c r="AA21" s="489"/>
      <c r="AB21" s="489"/>
    </row>
    <row r="22" spans="2:28" s="145" customFormat="1" ht="15" customHeight="1">
      <c r="B22" s="538" t="s">
        <v>95</v>
      </c>
      <c r="C22" s="538"/>
      <c r="D22" s="155" t="s">
        <v>300</v>
      </c>
      <c r="F22" s="453" t="s">
        <v>95</v>
      </c>
      <c r="G22" s="454"/>
      <c r="H22" s="455"/>
      <c r="I22" s="155" t="s">
        <v>300</v>
      </c>
      <c r="K22" s="453" t="s">
        <v>95</v>
      </c>
      <c r="L22" s="454"/>
      <c r="M22" s="155" t="s">
        <v>300</v>
      </c>
      <c r="O22" s="453" t="s">
        <v>95</v>
      </c>
      <c r="P22" s="454"/>
      <c r="Q22" s="454"/>
      <c r="R22" s="455"/>
      <c r="S22" s="489" t="s">
        <v>300</v>
      </c>
      <c r="T22" s="489"/>
      <c r="V22" s="453" t="s">
        <v>95</v>
      </c>
      <c r="W22" s="454"/>
      <c r="X22" s="454"/>
      <c r="Y22" s="455"/>
      <c r="Z22" s="489" t="s">
        <v>300</v>
      </c>
      <c r="AA22" s="489"/>
      <c r="AB22" s="489"/>
    </row>
    <row r="23" spans="2:28" s="145" customFormat="1" ht="15" customHeight="1">
      <c r="B23" s="538" t="s">
        <v>141</v>
      </c>
      <c r="C23" s="538"/>
      <c r="D23" s="155" t="s">
        <v>301</v>
      </c>
      <c r="F23" s="453" t="s">
        <v>141</v>
      </c>
      <c r="G23" s="454"/>
      <c r="H23" s="455"/>
      <c r="I23" s="155" t="s">
        <v>301</v>
      </c>
      <c r="K23" s="453" t="s">
        <v>141</v>
      </c>
      <c r="L23" s="454"/>
      <c r="M23" s="155" t="s">
        <v>301</v>
      </c>
      <c r="O23" s="453" t="s">
        <v>141</v>
      </c>
      <c r="P23" s="454"/>
      <c r="Q23" s="454"/>
      <c r="R23" s="455"/>
      <c r="S23" s="489" t="s">
        <v>301</v>
      </c>
      <c r="T23" s="489"/>
      <c r="V23" s="453" t="s">
        <v>141</v>
      </c>
      <c r="W23" s="454"/>
      <c r="X23" s="454"/>
      <c r="Y23" s="455"/>
      <c r="Z23" s="489" t="s">
        <v>301</v>
      </c>
      <c r="AA23" s="489"/>
      <c r="AB23" s="489"/>
    </row>
    <row r="24" spans="2:28" s="145" customFormat="1" ht="15" customHeight="1">
      <c r="B24" s="538" t="s">
        <v>253</v>
      </c>
      <c r="C24" s="538"/>
      <c r="D24" s="155" t="s">
        <v>302</v>
      </c>
      <c r="F24" s="453" t="s">
        <v>253</v>
      </c>
      <c r="G24" s="454"/>
      <c r="H24" s="455"/>
      <c r="I24" s="155" t="s">
        <v>302</v>
      </c>
      <c r="K24" s="453" t="s">
        <v>253</v>
      </c>
      <c r="L24" s="454"/>
      <c r="M24" s="155" t="s">
        <v>302</v>
      </c>
      <c r="O24" s="453" t="s">
        <v>253</v>
      </c>
      <c r="P24" s="454"/>
      <c r="Q24" s="454"/>
      <c r="R24" s="455"/>
      <c r="S24" s="489" t="s">
        <v>302</v>
      </c>
      <c r="T24" s="489"/>
      <c r="V24" s="453" t="s">
        <v>253</v>
      </c>
      <c r="W24" s="454"/>
      <c r="X24" s="454"/>
      <c r="Y24" s="455"/>
      <c r="Z24" s="489" t="s">
        <v>302</v>
      </c>
      <c r="AA24" s="489"/>
      <c r="AB24" s="489"/>
    </row>
    <row r="25" spans="2:28" s="145" customFormat="1" ht="15" customHeight="1">
      <c r="B25" s="538" t="s">
        <v>120</v>
      </c>
      <c r="C25" s="538"/>
      <c r="D25" s="155" t="s">
        <v>303</v>
      </c>
      <c r="F25" s="453" t="s">
        <v>120</v>
      </c>
      <c r="G25" s="454"/>
      <c r="H25" s="455"/>
      <c r="I25" s="155" t="s">
        <v>303</v>
      </c>
      <c r="K25" s="453" t="s">
        <v>120</v>
      </c>
      <c r="L25" s="454"/>
      <c r="M25" s="155" t="s">
        <v>303</v>
      </c>
      <c r="O25" s="453" t="s">
        <v>120</v>
      </c>
      <c r="P25" s="454"/>
      <c r="Q25" s="454"/>
      <c r="R25" s="455"/>
      <c r="S25" s="489" t="s">
        <v>303</v>
      </c>
      <c r="T25" s="489"/>
      <c r="V25" s="453" t="s">
        <v>120</v>
      </c>
      <c r="W25" s="454"/>
      <c r="X25" s="454"/>
      <c r="Y25" s="455"/>
      <c r="Z25" s="489" t="s">
        <v>303</v>
      </c>
      <c r="AA25" s="489"/>
      <c r="AB25" s="489"/>
    </row>
    <row r="26" spans="2:28" s="145" customFormat="1" ht="15" customHeight="1">
      <c r="B26" s="538" t="s">
        <v>118</v>
      </c>
      <c r="C26" s="538"/>
      <c r="D26" s="155" t="s">
        <v>304</v>
      </c>
      <c r="F26" s="453" t="s">
        <v>118</v>
      </c>
      <c r="G26" s="454"/>
      <c r="H26" s="455"/>
      <c r="I26" s="155" t="s">
        <v>304</v>
      </c>
      <c r="K26" s="453" t="s">
        <v>118</v>
      </c>
      <c r="L26" s="454"/>
      <c r="M26" s="155" t="s">
        <v>304</v>
      </c>
      <c r="O26" s="453" t="s">
        <v>118</v>
      </c>
      <c r="P26" s="454"/>
      <c r="Q26" s="454"/>
      <c r="R26" s="455"/>
      <c r="S26" s="489" t="s">
        <v>304</v>
      </c>
      <c r="T26" s="489"/>
      <c r="V26" s="453" t="s">
        <v>118</v>
      </c>
      <c r="W26" s="454"/>
      <c r="X26" s="454"/>
      <c r="Y26" s="455"/>
      <c r="Z26" s="489" t="s">
        <v>304</v>
      </c>
      <c r="AA26" s="489"/>
      <c r="AB26" s="489"/>
    </row>
    <row r="27" spans="2:28" s="145" customFormat="1" ht="15" customHeight="1">
      <c r="B27" s="538" t="s">
        <v>254</v>
      </c>
      <c r="C27" s="538"/>
      <c r="D27" s="155" t="s">
        <v>305</v>
      </c>
      <c r="F27" s="453" t="s">
        <v>254</v>
      </c>
      <c r="G27" s="454"/>
      <c r="H27" s="455"/>
      <c r="I27" s="155" t="s">
        <v>305</v>
      </c>
      <c r="K27" s="453" t="s">
        <v>254</v>
      </c>
      <c r="L27" s="454"/>
      <c r="M27" s="155" t="s">
        <v>305</v>
      </c>
      <c r="O27" s="453" t="s">
        <v>254</v>
      </c>
      <c r="P27" s="454"/>
      <c r="Q27" s="454"/>
      <c r="R27" s="455"/>
      <c r="S27" s="489" t="s">
        <v>305</v>
      </c>
      <c r="T27" s="489"/>
      <c r="V27" s="453" t="s">
        <v>254</v>
      </c>
      <c r="W27" s="454"/>
      <c r="X27" s="454"/>
      <c r="Y27" s="455"/>
      <c r="Z27" s="489" t="s">
        <v>305</v>
      </c>
      <c r="AA27" s="489"/>
      <c r="AB27" s="489"/>
    </row>
    <row r="28" spans="2:28" s="145" customFormat="1" ht="15" customHeight="1">
      <c r="B28" s="538" t="s">
        <v>255</v>
      </c>
      <c r="C28" s="538"/>
      <c r="D28" s="155" t="s">
        <v>306</v>
      </c>
      <c r="F28" s="453" t="s">
        <v>255</v>
      </c>
      <c r="G28" s="454"/>
      <c r="H28" s="455"/>
      <c r="I28" s="155" t="s">
        <v>306</v>
      </c>
      <c r="K28" s="453" t="s">
        <v>255</v>
      </c>
      <c r="L28" s="454"/>
      <c r="M28" s="155" t="s">
        <v>306</v>
      </c>
      <c r="O28" s="453" t="s">
        <v>255</v>
      </c>
      <c r="P28" s="454"/>
      <c r="Q28" s="454"/>
      <c r="R28" s="455"/>
      <c r="S28" s="489" t="s">
        <v>306</v>
      </c>
      <c r="T28" s="489"/>
      <c r="V28" s="453" t="s">
        <v>255</v>
      </c>
      <c r="W28" s="454"/>
      <c r="X28" s="454"/>
      <c r="Y28" s="455"/>
      <c r="Z28" s="489" t="s">
        <v>306</v>
      </c>
      <c r="AA28" s="489"/>
      <c r="AB28" s="489"/>
    </row>
    <row r="29" spans="2:28" s="145" customFormat="1" ht="15" customHeight="1">
      <c r="B29" s="538" t="s">
        <v>175</v>
      </c>
      <c r="C29" s="538"/>
      <c r="D29" s="155" t="s">
        <v>307</v>
      </c>
      <c r="F29" s="453" t="s">
        <v>175</v>
      </c>
      <c r="G29" s="454"/>
      <c r="H29" s="455"/>
      <c r="I29" s="155" t="s">
        <v>307</v>
      </c>
      <c r="K29" s="453" t="s">
        <v>175</v>
      </c>
      <c r="L29" s="454"/>
      <c r="M29" s="155" t="s">
        <v>307</v>
      </c>
      <c r="O29" s="453" t="s">
        <v>175</v>
      </c>
      <c r="P29" s="454"/>
      <c r="Q29" s="454"/>
      <c r="R29" s="455"/>
      <c r="S29" s="489" t="s">
        <v>307</v>
      </c>
      <c r="T29" s="489"/>
      <c r="V29" s="453" t="s">
        <v>175</v>
      </c>
      <c r="W29" s="454"/>
      <c r="X29" s="454"/>
      <c r="Y29" s="455"/>
      <c r="Z29" s="489" t="s">
        <v>307</v>
      </c>
      <c r="AA29" s="489"/>
      <c r="AB29" s="489"/>
    </row>
    <row r="30" spans="2:28" s="145" customFormat="1" ht="15" customHeight="1">
      <c r="B30" s="538" t="s">
        <v>256</v>
      </c>
      <c r="C30" s="538"/>
      <c r="D30" s="155" t="s">
        <v>297</v>
      </c>
      <c r="F30" s="453" t="s">
        <v>256</v>
      </c>
      <c r="G30" s="454"/>
      <c r="H30" s="455"/>
      <c r="I30" s="155" t="s">
        <v>297</v>
      </c>
      <c r="K30" s="453" t="s">
        <v>256</v>
      </c>
      <c r="L30" s="454"/>
      <c r="M30" s="155" t="s">
        <v>297</v>
      </c>
      <c r="O30" s="453" t="s">
        <v>256</v>
      </c>
      <c r="P30" s="454"/>
      <c r="Q30" s="454"/>
      <c r="R30" s="455"/>
      <c r="S30" s="489" t="s">
        <v>297</v>
      </c>
      <c r="T30" s="489"/>
      <c r="V30" s="453" t="s">
        <v>256</v>
      </c>
      <c r="W30" s="454"/>
      <c r="X30" s="454"/>
      <c r="Y30" s="455"/>
      <c r="Z30" s="489" t="s">
        <v>297</v>
      </c>
      <c r="AA30" s="489"/>
      <c r="AB30" s="489"/>
    </row>
    <row r="31" spans="2:28" s="145" customFormat="1" ht="15" customHeight="1">
      <c r="B31" s="538" t="s">
        <v>145</v>
      </c>
      <c r="C31" s="538"/>
      <c r="D31" s="155" t="s">
        <v>308</v>
      </c>
      <c r="F31" s="453" t="s">
        <v>145</v>
      </c>
      <c r="G31" s="454"/>
      <c r="H31" s="455"/>
      <c r="I31" s="155" t="s">
        <v>308</v>
      </c>
      <c r="K31" s="453" t="s">
        <v>145</v>
      </c>
      <c r="L31" s="454"/>
      <c r="M31" s="155" t="s">
        <v>308</v>
      </c>
      <c r="O31" s="453" t="s">
        <v>145</v>
      </c>
      <c r="P31" s="454"/>
      <c r="Q31" s="454"/>
      <c r="R31" s="455"/>
      <c r="S31" s="489" t="s">
        <v>308</v>
      </c>
      <c r="T31" s="489"/>
      <c r="V31" s="453" t="s">
        <v>145</v>
      </c>
      <c r="W31" s="454"/>
      <c r="X31" s="454"/>
      <c r="Y31" s="455"/>
      <c r="Z31" s="489" t="s">
        <v>308</v>
      </c>
      <c r="AA31" s="489"/>
      <c r="AB31" s="489"/>
    </row>
    <row r="32" spans="2:28" s="145" customFormat="1" ht="15" customHeight="1">
      <c r="B32" s="538" t="s">
        <v>257</v>
      </c>
      <c r="C32" s="538"/>
      <c r="D32" s="155" t="s">
        <v>309</v>
      </c>
      <c r="F32" s="453" t="s">
        <v>257</v>
      </c>
      <c r="G32" s="454"/>
      <c r="H32" s="455"/>
      <c r="I32" s="155" t="s">
        <v>309</v>
      </c>
      <c r="K32" s="453" t="s">
        <v>257</v>
      </c>
      <c r="L32" s="454"/>
      <c r="M32" s="155" t="s">
        <v>309</v>
      </c>
      <c r="O32" s="453" t="s">
        <v>257</v>
      </c>
      <c r="P32" s="454"/>
      <c r="Q32" s="454"/>
      <c r="R32" s="455"/>
      <c r="S32" s="489" t="s">
        <v>309</v>
      </c>
      <c r="T32" s="489"/>
      <c r="V32" s="453" t="s">
        <v>257</v>
      </c>
      <c r="W32" s="454"/>
      <c r="X32" s="454"/>
      <c r="Y32" s="455"/>
      <c r="Z32" s="489" t="s">
        <v>309</v>
      </c>
      <c r="AA32" s="489"/>
      <c r="AB32" s="489"/>
    </row>
    <row r="33" spans="2:28" s="145" customFormat="1" ht="15" customHeight="1">
      <c r="B33" s="538" t="s">
        <v>258</v>
      </c>
      <c r="C33" s="538"/>
      <c r="D33" s="155" t="s">
        <v>279</v>
      </c>
      <c r="F33" s="453" t="s">
        <v>258</v>
      </c>
      <c r="G33" s="454"/>
      <c r="H33" s="455"/>
      <c r="I33" s="155" t="s">
        <v>279</v>
      </c>
      <c r="K33" s="453" t="s">
        <v>258</v>
      </c>
      <c r="L33" s="454"/>
      <c r="M33" s="155" t="s">
        <v>279</v>
      </c>
      <c r="O33" s="453" t="s">
        <v>258</v>
      </c>
      <c r="P33" s="454"/>
      <c r="Q33" s="454"/>
      <c r="R33" s="455"/>
      <c r="S33" s="489" t="s">
        <v>279</v>
      </c>
      <c r="T33" s="489"/>
      <c r="V33" s="453" t="s">
        <v>258</v>
      </c>
      <c r="W33" s="454"/>
      <c r="X33" s="454"/>
      <c r="Y33" s="455"/>
      <c r="Z33" s="489" t="s">
        <v>279</v>
      </c>
      <c r="AA33" s="489"/>
      <c r="AB33" s="489"/>
    </row>
    <row r="34" spans="2:28" s="145" customFormat="1" ht="15" customHeight="1">
      <c r="B34" s="538" t="s">
        <v>259</v>
      </c>
      <c r="C34" s="538"/>
      <c r="D34" s="155" t="s">
        <v>310</v>
      </c>
      <c r="F34" s="453" t="s">
        <v>259</v>
      </c>
      <c r="G34" s="454"/>
      <c r="H34" s="455"/>
      <c r="I34" s="155" t="s">
        <v>310</v>
      </c>
      <c r="K34" s="453" t="s">
        <v>259</v>
      </c>
      <c r="L34" s="454"/>
      <c r="M34" s="155" t="s">
        <v>310</v>
      </c>
      <c r="O34" s="453" t="s">
        <v>259</v>
      </c>
      <c r="P34" s="454"/>
      <c r="Q34" s="454"/>
      <c r="R34" s="455"/>
      <c r="S34" s="489" t="s">
        <v>310</v>
      </c>
      <c r="T34" s="489"/>
      <c r="V34" s="453" t="s">
        <v>259</v>
      </c>
      <c r="W34" s="454"/>
      <c r="X34" s="454"/>
      <c r="Y34" s="455"/>
      <c r="Z34" s="489" t="s">
        <v>310</v>
      </c>
      <c r="AA34" s="489"/>
      <c r="AB34" s="489"/>
    </row>
    <row r="35" spans="2:28" s="145" customFormat="1" ht="15" customHeight="1">
      <c r="B35" s="538" t="s">
        <v>260</v>
      </c>
      <c r="C35" s="538"/>
      <c r="D35" s="155" t="s">
        <v>311</v>
      </c>
      <c r="F35" s="453" t="s">
        <v>260</v>
      </c>
      <c r="G35" s="454"/>
      <c r="H35" s="455"/>
      <c r="I35" s="155" t="s">
        <v>311</v>
      </c>
      <c r="K35" s="453" t="s">
        <v>260</v>
      </c>
      <c r="L35" s="454"/>
      <c r="M35" s="155" t="s">
        <v>311</v>
      </c>
      <c r="O35" s="453" t="s">
        <v>260</v>
      </c>
      <c r="P35" s="454"/>
      <c r="Q35" s="454"/>
      <c r="R35" s="455"/>
      <c r="S35" s="489" t="s">
        <v>311</v>
      </c>
      <c r="T35" s="489"/>
      <c r="V35" s="453" t="s">
        <v>260</v>
      </c>
      <c r="W35" s="454"/>
      <c r="X35" s="454"/>
      <c r="Y35" s="455"/>
      <c r="Z35" s="489" t="s">
        <v>311</v>
      </c>
      <c r="AA35" s="489"/>
      <c r="AB35" s="489"/>
    </row>
    <row r="36" spans="2:28" s="145" customFormat="1" ht="15" customHeight="1">
      <c r="B36" s="538" t="s">
        <v>176</v>
      </c>
      <c r="C36" s="538"/>
      <c r="D36" s="155" t="s">
        <v>312</v>
      </c>
      <c r="F36" s="453" t="s">
        <v>176</v>
      </c>
      <c r="G36" s="454"/>
      <c r="H36" s="455"/>
      <c r="I36" s="155" t="s">
        <v>312</v>
      </c>
      <c r="K36" s="453" t="s">
        <v>176</v>
      </c>
      <c r="L36" s="454"/>
      <c r="M36" s="155" t="s">
        <v>312</v>
      </c>
      <c r="O36" s="453" t="s">
        <v>176</v>
      </c>
      <c r="P36" s="454"/>
      <c r="Q36" s="454"/>
      <c r="R36" s="455"/>
      <c r="S36" s="489" t="s">
        <v>312</v>
      </c>
      <c r="T36" s="489"/>
      <c r="V36" s="453" t="s">
        <v>176</v>
      </c>
      <c r="W36" s="454"/>
      <c r="X36" s="454"/>
      <c r="Y36" s="455"/>
      <c r="Z36" s="489" t="s">
        <v>312</v>
      </c>
      <c r="AA36" s="489"/>
      <c r="AB36" s="489"/>
    </row>
    <row r="37" spans="2:28" s="145" customFormat="1" ht="15" customHeight="1">
      <c r="B37" s="538" t="s">
        <v>261</v>
      </c>
      <c r="C37" s="538"/>
      <c r="D37" s="155" t="s">
        <v>313</v>
      </c>
      <c r="F37" s="453" t="s">
        <v>261</v>
      </c>
      <c r="G37" s="454"/>
      <c r="H37" s="455"/>
      <c r="I37" s="155" t="s">
        <v>313</v>
      </c>
      <c r="K37" s="453" t="s">
        <v>261</v>
      </c>
      <c r="L37" s="454"/>
      <c r="M37" s="155" t="s">
        <v>313</v>
      </c>
      <c r="O37" s="453" t="s">
        <v>261</v>
      </c>
      <c r="P37" s="454"/>
      <c r="Q37" s="454"/>
      <c r="R37" s="455"/>
      <c r="S37" s="489" t="s">
        <v>313</v>
      </c>
      <c r="T37" s="489"/>
      <c r="V37" s="453" t="s">
        <v>261</v>
      </c>
      <c r="W37" s="454"/>
      <c r="X37" s="454"/>
      <c r="Y37" s="455"/>
      <c r="Z37" s="489" t="s">
        <v>313</v>
      </c>
      <c r="AA37" s="489"/>
      <c r="AB37" s="489"/>
    </row>
    <row r="38" spans="2:28" s="145" customFormat="1" ht="15" customHeight="1">
      <c r="B38" s="538" t="s">
        <v>196</v>
      </c>
      <c r="C38" s="538"/>
      <c r="D38" s="155" t="s">
        <v>314</v>
      </c>
      <c r="F38" s="453" t="s">
        <v>196</v>
      </c>
      <c r="G38" s="454"/>
      <c r="H38" s="455"/>
      <c r="I38" s="155" t="s">
        <v>314</v>
      </c>
      <c r="K38" s="453" t="s">
        <v>196</v>
      </c>
      <c r="L38" s="454"/>
      <c r="M38" s="155" t="s">
        <v>314</v>
      </c>
      <c r="O38" s="453" t="s">
        <v>196</v>
      </c>
      <c r="P38" s="454"/>
      <c r="Q38" s="454"/>
      <c r="R38" s="455"/>
      <c r="S38" s="489" t="s">
        <v>314</v>
      </c>
      <c r="T38" s="489"/>
      <c r="V38" s="453" t="s">
        <v>196</v>
      </c>
      <c r="W38" s="454"/>
      <c r="X38" s="454"/>
      <c r="Y38" s="455"/>
      <c r="Z38" s="489" t="s">
        <v>314</v>
      </c>
      <c r="AA38" s="489"/>
      <c r="AB38" s="489"/>
    </row>
    <row r="39" spans="2:28" s="145" customFormat="1" ht="15" customHeight="1">
      <c r="B39" s="538" t="s">
        <v>262</v>
      </c>
      <c r="C39" s="538"/>
      <c r="D39" s="155" t="s">
        <v>315</v>
      </c>
      <c r="F39" s="453" t="s">
        <v>262</v>
      </c>
      <c r="G39" s="454"/>
      <c r="H39" s="455"/>
      <c r="I39" s="155" t="s">
        <v>315</v>
      </c>
      <c r="K39" s="453" t="s">
        <v>262</v>
      </c>
      <c r="L39" s="454"/>
      <c r="M39" s="155" t="s">
        <v>315</v>
      </c>
      <c r="O39" s="453" t="s">
        <v>262</v>
      </c>
      <c r="P39" s="454"/>
      <c r="Q39" s="454"/>
      <c r="R39" s="455"/>
      <c r="S39" s="489" t="s">
        <v>315</v>
      </c>
      <c r="T39" s="489"/>
      <c r="V39" s="453" t="s">
        <v>262</v>
      </c>
      <c r="W39" s="454"/>
      <c r="X39" s="454"/>
      <c r="Y39" s="455"/>
      <c r="Z39" s="489" t="s">
        <v>315</v>
      </c>
      <c r="AA39" s="489"/>
      <c r="AB39" s="489"/>
    </row>
    <row r="40" spans="2:28" s="145" customFormat="1" ht="15" customHeight="1">
      <c r="B40" s="538" t="s">
        <v>263</v>
      </c>
      <c r="C40" s="538"/>
      <c r="D40" s="155" t="s">
        <v>316</v>
      </c>
      <c r="F40" s="453" t="s">
        <v>263</v>
      </c>
      <c r="G40" s="454"/>
      <c r="H40" s="455"/>
      <c r="I40" s="155" t="s">
        <v>316</v>
      </c>
      <c r="K40" s="453" t="s">
        <v>263</v>
      </c>
      <c r="L40" s="454"/>
      <c r="M40" s="155" t="s">
        <v>316</v>
      </c>
      <c r="O40" s="453" t="s">
        <v>263</v>
      </c>
      <c r="P40" s="454"/>
      <c r="Q40" s="454"/>
      <c r="R40" s="455"/>
      <c r="S40" s="489" t="s">
        <v>316</v>
      </c>
      <c r="T40" s="489"/>
      <c r="V40" s="453" t="s">
        <v>263</v>
      </c>
      <c r="W40" s="454"/>
      <c r="X40" s="454"/>
      <c r="Y40" s="455"/>
      <c r="Z40" s="489" t="s">
        <v>316</v>
      </c>
      <c r="AA40" s="489"/>
      <c r="AB40" s="489"/>
    </row>
    <row r="41" spans="2:28" s="145" customFormat="1" ht="15" customHeight="1">
      <c r="B41" s="538" t="s">
        <v>264</v>
      </c>
      <c r="C41" s="538"/>
      <c r="D41" s="155" t="s">
        <v>317</v>
      </c>
      <c r="F41" s="453" t="s">
        <v>264</v>
      </c>
      <c r="G41" s="454"/>
      <c r="H41" s="455"/>
      <c r="I41" s="155" t="s">
        <v>317</v>
      </c>
      <c r="K41" s="453" t="s">
        <v>264</v>
      </c>
      <c r="L41" s="454"/>
      <c r="M41" s="155" t="s">
        <v>317</v>
      </c>
      <c r="O41" s="453" t="s">
        <v>264</v>
      </c>
      <c r="P41" s="454"/>
      <c r="Q41" s="454"/>
      <c r="R41" s="455"/>
      <c r="S41" s="489" t="s">
        <v>317</v>
      </c>
      <c r="T41" s="489"/>
      <c r="V41" s="453" t="s">
        <v>264</v>
      </c>
      <c r="W41" s="454"/>
      <c r="X41" s="454"/>
      <c r="Y41" s="455"/>
      <c r="Z41" s="489" t="s">
        <v>317</v>
      </c>
      <c r="AA41" s="489"/>
      <c r="AB41" s="489"/>
    </row>
    <row r="42" spans="2:28" s="145" customFormat="1" ht="15" customHeight="1">
      <c r="B42" s="538" t="s">
        <v>143</v>
      </c>
      <c r="C42" s="538"/>
      <c r="D42" s="155" t="s">
        <v>297</v>
      </c>
      <c r="F42" s="453" t="s">
        <v>143</v>
      </c>
      <c r="G42" s="454"/>
      <c r="H42" s="455"/>
      <c r="I42" s="155" t="s">
        <v>297</v>
      </c>
      <c r="K42" s="453" t="s">
        <v>143</v>
      </c>
      <c r="L42" s="454"/>
      <c r="M42" s="155" t="s">
        <v>297</v>
      </c>
      <c r="O42" s="453" t="s">
        <v>143</v>
      </c>
      <c r="P42" s="454"/>
      <c r="Q42" s="454"/>
      <c r="R42" s="455"/>
      <c r="S42" s="489" t="s">
        <v>297</v>
      </c>
      <c r="T42" s="489"/>
      <c r="V42" s="453" t="s">
        <v>143</v>
      </c>
      <c r="W42" s="454"/>
      <c r="X42" s="454"/>
      <c r="Y42" s="455"/>
      <c r="Z42" s="489" t="s">
        <v>297</v>
      </c>
      <c r="AA42" s="489"/>
      <c r="AB42" s="489"/>
    </row>
    <row r="43" spans="2:28" s="145" customFormat="1" ht="15" customHeight="1">
      <c r="B43" s="538" t="s">
        <v>148</v>
      </c>
      <c r="C43" s="538"/>
      <c r="D43" s="155" t="s">
        <v>318</v>
      </c>
      <c r="F43" s="453" t="s">
        <v>148</v>
      </c>
      <c r="G43" s="454"/>
      <c r="H43" s="455"/>
      <c r="I43" s="155" t="s">
        <v>318</v>
      </c>
      <c r="K43" s="453" t="s">
        <v>148</v>
      </c>
      <c r="L43" s="454"/>
      <c r="M43" s="155" t="s">
        <v>318</v>
      </c>
      <c r="O43" s="453" t="s">
        <v>148</v>
      </c>
      <c r="P43" s="454"/>
      <c r="Q43" s="454"/>
      <c r="R43" s="455"/>
      <c r="S43" s="489" t="s">
        <v>318</v>
      </c>
      <c r="T43" s="489"/>
      <c r="V43" s="453" t="s">
        <v>148</v>
      </c>
      <c r="W43" s="454"/>
      <c r="X43" s="454"/>
      <c r="Y43" s="455"/>
      <c r="Z43" s="489" t="s">
        <v>318</v>
      </c>
      <c r="AA43" s="489"/>
      <c r="AB43" s="489"/>
    </row>
    <row r="44" spans="2:28" s="145" customFormat="1" ht="15" customHeight="1">
      <c r="B44" s="538" t="s">
        <v>265</v>
      </c>
      <c r="C44" s="538"/>
      <c r="D44" s="155" t="s">
        <v>280</v>
      </c>
      <c r="F44" s="453" t="s">
        <v>265</v>
      </c>
      <c r="G44" s="454"/>
      <c r="H44" s="455"/>
      <c r="I44" s="155" t="s">
        <v>280</v>
      </c>
      <c r="K44" s="453" t="s">
        <v>265</v>
      </c>
      <c r="L44" s="454"/>
      <c r="M44" s="155" t="s">
        <v>280</v>
      </c>
      <c r="O44" s="453" t="s">
        <v>265</v>
      </c>
      <c r="P44" s="454"/>
      <c r="Q44" s="454"/>
      <c r="R44" s="455"/>
      <c r="S44" s="489" t="s">
        <v>280</v>
      </c>
      <c r="T44" s="489"/>
      <c r="V44" s="453" t="s">
        <v>265</v>
      </c>
      <c r="W44" s="454"/>
      <c r="X44" s="454"/>
      <c r="Y44" s="455"/>
      <c r="Z44" s="489" t="s">
        <v>280</v>
      </c>
      <c r="AA44" s="489"/>
      <c r="AB44" s="489"/>
    </row>
    <row r="45" spans="2:28" s="145" customFormat="1" ht="15" customHeight="1">
      <c r="B45" s="538" t="s">
        <v>60</v>
      </c>
      <c r="C45" s="538"/>
      <c r="D45" s="155" t="s">
        <v>297</v>
      </c>
      <c r="F45" s="453" t="s">
        <v>60</v>
      </c>
      <c r="G45" s="454"/>
      <c r="H45" s="455"/>
      <c r="I45" s="155" t="s">
        <v>297</v>
      </c>
      <c r="K45" s="453" t="s">
        <v>60</v>
      </c>
      <c r="L45" s="454"/>
      <c r="M45" s="155" t="s">
        <v>297</v>
      </c>
      <c r="O45" s="453" t="s">
        <v>60</v>
      </c>
      <c r="P45" s="454"/>
      <c r="Q45" s="454"/>
      <c r="R45" s="455"/>
      <c r="S45" s="489" t="s">
        <v>297</v>
      </c>
      <c r="T45" s="489"/>
      <c r="V45" s="453" t="s">
        <v>60</v>
      </c>
      <c r="W45" s="454"/>
      <c r="X45" s="454"/>
      <c r="Y45" s="455"/>
      <c r="Z45" s="489" t="s">
        <v>297</v>
      </c>
      <c r="AA45" s="489"/>
      <c r="AB45" s="489"/>
    </row>
    <row r="46" spans="2:28" s="145" customFormat="1" ht="15" customHeight="1">
      <c r="B46" s="538" t="s">
        <v>266</v>
      </c>
      <c r="C46" s="538"/>
      <c r="D46" s="155" t="s">
        <v>281</v>
      </c>
      <c r="F46" s="453" t="s">
        <v>266</v>
      </c>
      <c r="G46" s="454"/>
      <c r="H46" s="455"/>
      <c r="I46" s="155" t="s">
        <v>281</v>
      </c>
      <c r="K46" s="453" t="s">
        <v>266</v>
      </c>
      <c r="L46" s="454"/>
      <c r="M46" s="155" t="s">
        <v>281</v>
      </c>
      <c r="O46" s="453" t="s">
        <v>266</v>
      </c>
      <c r="P46" s="454"/>
      <c r="Q46" s="454"/>
      <c r="R46" s="455"/>
      <c r="S46" s="489" t="s">
        <v>281</v>
      </c>
      <c r="T46" s="489"/>
      <c r="V46" s="453" t="s">
        <v>266</v>
      </c>
      <c r="W46" s="454"/>
      <c r="X46" s="454"/>
      <c r="Y46" s="455"/>
      <c r="Z46" s="489" t="s">
        <v>281</v>
      </c>
      <c r="AA46" s="489"/>
      <c r="AB46" s="489"/>
    </row>
    <row r="47" spans="2:28" s="145" customFormat="1" ht="15" customHeight="1">
      <c r="B47" s="538" t="s">
        <v>267</v>
      </c>
      <c r="C47" s="538"/>
      <c r="D47" s="155" t="s">
        <v>319</v>
      </c>
      <c r="F47" s="453" t="s">
        <v>267</v>
      </c>
      <c r="G47" s="454"/>
      <c r="H47" s="455"/>
      <c r="I47" s="155" t="s">
        <v>319</v>
      </c>
      <c r="K47" s="453" t="s">
        <v>267</v>
      </c>
      <c r="L47" s="454"/>
      <c r="M47" s="155" t="s">
        <v>319</v>
      </c>
      <c r="O47" s="453" t="s">
        <v>267</v>
      </c>
      <c r="P47" s="454"/>
      <c r="Q47" s="454"/>
      <c r="R47" s="455"/>
      <c r="S47" s="489" t="s">
        <v>319</v>
      </c>
      <c r="T47" s="489"/>
      <c r="V47" s="453" t="s">
        <v>267</v>
      </c>
      <c r="W47" s="454"/>
      <c r="X47" s="454"/>
      <c r="Y47" s="455"/>
      <c r="Z47" s="489" t="s">
        <v>319</v>
      </c>
      <c r="AA47" s="489"/>
      <c r="AB47" s="489"/>
    </row>
    <row r="48" spans="2:28" s="145" customFormat="1" ht="15" customHeight="1">
      <c r="B48" s="538" t="s">
        <v>88</v>
      </c>
      <c r="C48" s="538"/>
      <c r="D48" s="155" t="s">
        <v>282</v>
      </c>
      <c r="F48" s="453" t="s">
        <v>88</v>
      </c>
      <c r="G48" s="454"/>
      <c r="H48" s="455"/>
      <c r="I48" s="155" t="s">
        <v>282</v>
      </c>
      <c r="K48" s="453" t="s">
        <v>88</v>
      </c>
      <c r="L48" s="454"/>
      <c r="M48" s="155" t="s">
        <v>282</v>
      </c>
      <c r="O48" s="453" t="s">
        <v>88</v>
      </c>
      <c r="P48" s="454"/>
      <c r="Q48" s="454"/>
      <c r="R48" s="455"/>
      <c r="S48" s="489" t="s">
        <v>282</v>
      </c>
      <c r="T48" s="489"/>
      <c r="V48" s="453" t="s">
        <v>88</v>
      </c>
      <c r="W48" s="454"/>
      <c r="X48" s="454"/>
      <c r="Y48" s="455"/>
      <c r="Z48" s="489" t="s">
        <v>282</v>
      </c>
      <c r="AA48" s="489"/>
      <c r="AB48" s="489"/>
    </row>
    <row r="49" spans="2:28" s="145" customFormat="1" ht="15" customHeight="1">
      <c r="B49" s="538" t="s">
        <v>66</v>
      </c>
      <c r="C49" s="538"/>
      <c r="D49" s="155" t="s">
        <v>283</v>
      </c>
      <c r="F49" s="453" t="s">
        <v>66</v>
      </c>
      <c r="G49" s="454"/>
      <c r="H49" s="455"/>
      <c r="I49" s="155" t="s">
        <v>283</v>
      </c>
      <c r="K49" s="453" t="s">
        <v>66</v>
      </c>
      <c r="L49" s="454"/>
      <c r="M49" s="155" t="s">
        <v>283</v>
      </c>
      <c r="O49" s="453" t="s">
        <v>66</v>
      </c>
      <c r="P49" s="454"/>
      <c r="Q49" s="454"/>
      <c r="R49" s="455"/>
      <c r="S49" s="489" t="s">
        <v>283</v>
      </c>
      <c r="T49" s="489"/>
      <c r="V49" s="453" t="s">
        <v>66</v>
      </c>
      <c r="W49" s="454"/>
      <c r="X49" s="454"/>
      <c r="Y49" s="455"/>
      <c r="Z49" s="489" t="s">
        <v>283</v>
      </c>
      <c r="AA49" s="489"/>
      <c r="AB49" s="489"/>
    </row>
    <row r="50" spans="2:28" s="145" customFormat="1" ht="15" customHeight="1">
      <c r="B50" s="538" t="s">
        <v>268</v>
      </c>
      <c r="C50" s="538"/>
      <c r="D50" s="155" t="s">
        <v>284</v>
      </c>
      <c r="F50" s="453" t="s">
        <v>268</v>
      </c>
      <c r="G50" s="454"/>
      <c r="H50" s="455"/>
      <c r="I50" s="155" t="s">
        <v>284</v>
      </c>
      <c r="K50" s="453" t="s">
        <v>268</v>
      </c>
      <c r="L50" s="454"/>
      <c r="M50" s="155" t="s">
        <v>284</v>
      </c>
      <c r="O50" s="453" t="s">
        <v>268</v>
      </c>
      <c r="P50" s="454"/>
      <c r="Q50" s="454"/>
      <c r="R50" s="455"/>
      <c r="S50" s="489" t="s">
        <v>284</v>
      </c>
      <c r="T50" s="489"/>
      <c r="V50" s="453" t="s">
        <v>268</v>
      </c>
      <c r="W50" s="454"/>
      <c r="X50" s="454"/>
      <c r="Y50" s="455"/>
      <c r="Z50" s="489" t="s">
        <v>284</v>
      </c>
      <c r="AA50" s="489"/>
      <c r="AB50" s="489"/>
    </row>
    <row r="51" spans="2:28" s="145" customFormat="1" ht="15" customHeight="1">
      <c r="B51" s="538" t="s">
        <v>269</v>
      </c>
      <c r="C51" s="538"/>
      <c r="D51" s="155" t="s">
        <v>285</v>
      </c>
      <c r="F51" s="453" t="s">
        <v>269</v>
      </c>
      <c r="G51" s="454"/>
      <c r="H51" s="455"/>
      <c r="I51" s="155" t="s">
        <v>285</v>
      </c>
      <c r="K51" s="453" t="s">
        <v>269</v>
      </c>
      <c r="L51" s="454"/>
      <c r="M51" s="155" t="s">
        <v>285</v>
      </c>
      <c r="O51" s="453" t="s">
        <v>269</v>
      </c>
      <c r="P51" s="454"/>
      <c r="Q51" s="454"/>
      <c r="R51" s="455"/>
      <c r="S51" s="489" t="s">
        <v>285</v>
      </c>
      <c r="T51" s="489"/>
      <c r="V51" s="453" t="s">
        <v>269</v>
      </c>
      <c r="W51" s="454"/>
      <c r="X51" s="454"/>
      <c r="Y51" s="455"/>
      <c r="Z51" s="489" t="s">
        <v>285</v>
      </c>
      <c r="AA51" s="489"/>
      <c r="AB51" s="489"/>
    </row>
    <row r="52" spans="2:28" s="145" customFormat="1" ht="15" customHeight="1">
      <c r="B52" s="538" t="s">
        <v>270</v>
      </c>
      <c r="C52" s="538"/>
      <c r="D52" s="155" t="s">
        <v>320</v>
      </c>
      <c r="F52" s="453" t="s">
        <v>270</v>
      </c>
      <c r="G52" s="454"/>
      <c r="H52" s="455"/>
      <c r="I52" s="155" t="s">
        <v>320</v>
      </c>
      <c r="K52" s="453" t="s">
        <v>270</v>
      </c>
      <c r="L52" s="454"/>
      <c r="M52" s="155" t="s">
        <v>320</v>
      </c>
      <c r="O52" s="453" t="s">
        <v>270</v>
      </c>
      <c r="P52" s="454"/>
      <c r="Q52" s="454"/>
      <c r="R52" s="455"/>
      <c r="S52" s="489" t="s">
        <v>320</v>
      </c>
      <c r="T52" s="489"/>
      <c r="V52" s="453" t="s">
        <v>270</v>
      </c>
      <c r="W52" s="454"/>
      <c r="X52" s="454"/>
      <c r="Y52" s="455"/>
      <c r="Z52" s="489" t="s">
        <v>320</v>
      </c>
      <c r="AA52" s="489"/>
      <c r="AB52" s="489"/>
    </row>
    <row r="53" spans="2:28" s="145" customFormat="1" ht="15" customHeight="1">
      <c r="B53" s="538" t="s">
        <v>271</v>
      </c>
      <c r="C53" s="538"/>
      <c r="D53" s="155" t="s">
        <v>321</v>
      </c>
      <c r="F53" s="453" t="s">
        <v>271</v>
      </c>
      <c r="G53" s="454"/>
      <c r="H53" s="455"/>
      <c r="I53" s="155" t="s">
        <v>321</v>
      </c>
      <c r="K53" s="453" t="s">
        <v>271</v>
      </c>
      <c r="L53" s="454"/>
      <c r="M53" s="155" t="s">
        <v>321</v>
      </c>
      <c r="O53" s="453" t="s">
        <v>271</v>
      </c>
      <c r="P53" s="454"/>
      <c r="Q53" s="454"/>
      <c r="R53" s="455"/>
      <c r="S53" s="489" t="s">
        <v>321</v>
      </c>
      <c r="T53" s="489"/>
      <c r="V53" s="453" t="s">
        <v>271</v>
      </c>
      <c r="W53" s="454"/>
      <c r="X53" s="454"/>
      <c r="Y53" s="455"/>
      <c r="Z53" s="489" t="s">
        <v>321</v>
      </c>
      <c r="AA53" s="489"/>
      <c r="AB53" s="489"/>
    </row>
    <row r="54" spans="2:28" s="145" customFormat="1" ht="15" customHeight="1">
      <c r="B54" s="538" t="s">
        <v>272</v>
      </c>
      <c r="C54" s="538"/>
      <c r="D54" s="155" t="s">
        <v>322</v>
      </c>
      <c r="F54" s="453" t="s">
        <v>272</v>
      </c>
      <c r="G54" s="454"/>
      <c r="H54" s="455"/>
      <c r="I54" s="155" t="s">
        <v>322</v>
      </c>
      <c r="K54" s="453" t="s">
        <v>272</v>
      </c>
      <c r="L54" s="454"/>
      <c r="M54" s="155" t="s">
        <v>322</v>
      </c>
      <c r="O54" s="453" t="s">
        <v>272</v>
      </c>
      <c r="P54" s="454"/>
      <c r="Q54" s="454"/>
      <c r="R54" s="455"/>
      <c r="S54" s="489" t="s">
        <v>322</v>
      </c>
      <c r="T54" s="489"/>
      <c r="V54" s="453" t="s">
        <v>272</v>
      </c>
      <c r="W54" s="454"/>
      <c r="X54" s="454"/>
      <c r="Y54" s="455"/>
      <c r="Z54" s="489" t="s">
        <v>322</v>
      </c>
      <c r="AA54" s="489"/>
      <c r="AB54" s="489"/>
    </row>
    <row r="55" spans="2:28" s="145" customFormat="1" ht="15" customHeight="1">
      <c r="B55" s="538" t="s">
        <v>272</v>
      </c>
      <c r="C55" s="538"/>
      <c r="D55" s="155" t="s">
        <v>323</v>
      </c>
      <c r="F55" s="453" t="s">
        <v>272</v>
      </c>
      <c r="G55" s="454"/>
      <c r="H55" s="455"/>
      <c r="I55" s="155" t="s">
        <v>323</v>
      </c>
      <c r="K55" s="453" t="s">
        <v>272</v>
      </c>
      <c r="L55" s="454"/>
      <c r="M55" s="155" t="s">
        <v>323</v>
      </c>
      <c r="O55" s="453" t="s">
        <v>272</v>
      </c>
      <c r="P55" s="454"/>
      <c r="Q55" s="454"/>
      <c r="R55" s="455"/>
      <c r="S55" s="489" t="s">
        <v>323</v>
      </c>
      <c r="T55" s="489"/>
      <c r="V55" s="453" t="s">
        <v>272</v>
      </c>
      <c r="W55" s="454"/>
      <c r="X55" s="454"/>
      <c r="Y55" s="455"/>
      <c r="Z55" s="489" t="s">
        <v>323</v>
      </c>
      <c r="AA55" s="489"/>
      <c r="AB55" s="489"/>
    </row>
    <row r="56" spans="2:28" s="145" customFormat="1" ht="15" customHeight="1">
      <c r="B56" s="538" t="s">
        <v>99</v>
      </c>
      <c r="C56" s="538"/>
      <c r="D56" s="155" t="s">
        <v>324</v>
      </c>
      <c r="F56" s="453" t="s">
        <v>99</v>
      </c>
      <c r="G56" s="454"/>
      <c r="H56" s="455"/>
      <c r="I56" s="155" t="s">
        <v>324</v>
      </c>
      <c r="K56" s="453" t="s">
        <v>99</v>
      </c>
      <c r="L56" s="454"/>
      <c r="M56" s="155" t="s">
        <v>324</v>
      </c>
      <c r="O56" s="453" t="s">
        <v>99</v>
      </c>
      <c r="P56" s="454"/>
      <c r="Q56" s="454"/>
      <c r="R56" s="455"/>
      <c r="S56" s="489" t="s">
        <v>324</v>
      </c>
      <c r="T56" s="489"/>
      <c r="V56" s="453" t="s">
        <v>99</v>
      </c>
      <c r="W56" s="454"/>
      <c r="X56" s="454"/>
      <c r="Y56" s="455"/>
      <c r="Z56" s="489" t="s">
        <v>324</v>
      </c>
      <c r="AA56" s="489"/>
      <c r="AB56" s="489"/>
    </row>
    <row r="57" spans="2:28" s="145" customFormat="1" ht="15" customHeight="1">
      <c r="B57" s="538" t="s">
        <v>273</v>
      </c>
      <c r="C57" s="538"/>
      <c r="D57" s="155" t="s">
        <v>286</v>
      </c>
      <c r="F57" s="453" t="s">
        <v>273</v>
      </c>
      <c r="G57" s="454"/>
      <c r="H57" s="455"/>
      <c r="I57" s="155" t="s">
        <v>286</v>
      </c>
      <c r="K57" s="453" t="s">
        <v>273</v>
      </c>
      <c r="L57" s="454"/>
      <c r="M57" s="155" t="s">
        <v>286</v>
      </c>
      <c r="O57" s="453" t="s">
        <v>273</v>
      </c>
      <c r="P57" s="454"/>
      <c r="Q57" s="454"/>
      <c r="R57" s="455"/>
      <c r="S57" s="489" t="s">
        <v>286</v>
      </c>
      <c r="T57" s="489"/>
      <c r="V57" s="453" t="s">
        <v>273</v>
      </c>
      <c r="W57" s="454"/>
      <c r="X57" s="454"/>
      <c r="Y57" s="455"/>
      <c r="Z57" s="489" t="s">
        <v>286</v>
      </c>
      <c r="AA57" s="489"/>
      <c r="AB57" s="489"/>
    </row>
    <row r="58" spans="2:28" s="145" customFormat="1" ht="15" customHeight="1">
      <c r="B58" s="538" t="s">
        <v>274</v>
      </c>
      <c r="C58" s="538"/>
      <c r="D58" s="155" t="s">
        <v>325</v>
      </c>
      <c r="F58" s="453" t="s">
        <v>274</v>
      </c>
      <c r="G58" s="454"/>
      <c r="H58" s="455"/>
      <c r="I58" s="155" t="s">
        <v>325</v>
      </c>
      <c r="K58" s="453" t="s">
        <v>274</v>
      </c>
      <c r="L58" s="454"/>
      <c r="M58" s="155" t="s">
        <v>325</v>
      </c>
      <c r="O58" s="453" t="s">
        <v>274</v>
      </c>
      <c r="P58" s="454"/>
      <c r="Q58" s="454"/>
      <c r="R58" s="455"/>
      <c r="S58" s="489" t="s">
        <v>325</v>
      </c>
      <c r="T58" s="489"/>
      <c r="V58" s="453" t="s">
        <v>274</v>
      </c>
      <c r="W58" s="454"/>
      <c r="X58" s="454"/>
      <c r="Y58" s="455"/>
      <c r="Z58" s="489" t="s">
        <v>325</v>
      </c>
      <c r="AA58" s="489"/>
      <c r="AB58" s="489"/>
    </row>
  </sheetData>
  <sheetProtection/>
  <mergeCells count="392">
    <mergeCell ref="V54:Y54"/>
    <mergeCell ref="Z54:AB54"/>
    <mergeCell ref="V58:Y58"/>
    <mergeCell ref="Z58:AB58"/>
    <mergeCell ref="V55:Y55"/>
    <mergeCell ref="Z55:AB55"/>
    <mergeCell ref="V56:Y56"/>
    <mergeCell ref="Z56:AB56"/>
    <mergeCell ref="V57:Y57"/>
    <mergeCell ref="Z57:AB57"/>
    <mergeCell ref="V51:Y51"/>
    <mergeCell ref="Z51:AB51"/>
    <mergeCell ref="V52:Y52"/>
    <mergeCell ref="Z52:AB52"/>
    <mergeCell ref="V53:Y53"/>
    <mergeCell ref="Z53:AB53"/>
    <mergeCell ref="V48:Y48"/>
    <mergeCell ref="Z48:AB48"/>
    <mergeCell ref="V49:Y49"/>
    <mergeCell ref="Z49:AB49"/>
    <mergeCell ref="V50:Y50"/>
    <mergeCell ref="Z50:AB50"/>
    <mergeCell ref="V45:Y45"/>
    <mergeCell ref="Z45:AB45"/>
    <mergeCell ref="V46:Y46"/>
    <mergeCell ref="Z46:AB46"/>
    <mergeCell ref="V47:Y47"/>
    <mergeCell ref="Z47:AB47"/>
    <mergeCell ref="V42:Y42"/>
    <mergeCell ref="Z42:AB42"/>
    <mergeCell ref="V43:Y43"/>
    <mergeCell ref="Z43:AB43"/>
    <mergeCell ref="V44:Y44"/>
    <mergeCell ref="Z44:AB44"/>
    <mergeCell ref="V39:Y39"/>
    <mergeCell ref="Z39:AB39"/>
    <mergeCell ref="V40:Y40"/>
    <mergeCell ref="Z40:AB40"/>
    <mergeCell ref="V41:Y41"/>
    <mergeCell ref="Z41:AB41"/>
    <mergeCell ref="V36:Y36"/>
    <mergeCell ref="Z36:AB36"/>
    <mergeCell ref="V37:Y37"/>
    <mergeCell ref="Z37:AB37"/>
    <mergeCell ref="V38:Y38"/>
    <mergeCell ref="Z38:AB38"/>
    <mergeCell ref="V33:Y33"/>
    <mergeCell ref="Z33:AB33"/>
    <mergeCell ref="V34:Y34"/>
    <mergeCell ref="Z34:AB34"/>
    <mergeCell ref="V35:Y35"/>
    <mergeCell ref="Z35:AB35"/>
    <mergeCell ref="V30:Y30"/>
    <mergeCell ref="Z30:AB30"/>
    <mergeCell ref="V31:Y31"/>
    <mergeCell ref="Z31:AB31"/>
    <mergeCell ref="V32:Y32"/>
    <mergeCell ref="Z32:AB32"/>
    <mergeCell ref="V27:Y27"/>
    <mergeCell ref="Z27:AB27"/>
    <mergeCell ref="V28:Y28"/>
    <mergeCell ref="Z28:AB28"/>
    <mergeCell ref="V29:Y29"/>
    <mergeCell ref="Z29:AB29"/>
    <mergeCell ref="V23:Y23"/>
    <mergeCell ref="Z23:AB23"/>
    <mergeCell ref="Z24:AB24"/>
    <mergeCell ref="V25:Y25"/>
    <mergeCell ref="Z25:AB25"/>
    <mergeCell ref="V26:Y26"/>
    <mergeCell ref="Z26:AB26"/>
    <mergeCell ref="V19:Y19"/>
    <mergeCell ref="Z19:AB19"/>
    <mergeCell ref="V20:Y20"/>
    <mergeCell ref="Z20:AB20"/>
    <mergeCell ref="Z21:AB21"/>
    <mergeCell ref="V22:Y22"/>
    <mergeCell ref="Z22:AB22"/>
    <mergeCell ref="Z15:AB15"/>
    <mergeCell ref="V16:Y16"/>
    <mergeCell ref="Z16:AB16"/>
    <mergeCell ref="V17:Y17"/>
    <mergeCell ref="Z17:AB17"/>
    <mergeCell ref="Z18:AB18"/>
    <mergeCell ref="V11:Y11"/>
    <mergeCell ref="Z11:AB11"/>
    <mergeCell ref="Z12:AB12"/>
    <mergeCell ref="V13:Y13"/>
    <mergeCell ref="Z13:AB13"/>
    <mergeCell ref="V14:Y14"/>
    <mergeCell ref="Z14:AB14"/>
    <mergeCell ref="V7:Y7"/>
    <mergeCell ref="Z7:AB7"/>
    <mergeCell ref="V8:Y8"/>
    <mergeCell ref="Z8:AB8"/>
    <mergeCell ref="Z9:AB9"/>
    <mergeCell ref="V10:Y10"/>
    <mergeCell ref="Z10:AB10"/>
    <mergeCell ref="V15:Y15"/>
    <mergeCell ref="V18:Y18"/>
    <mergeCell ref="V21:Y21"/>
    <mergeCell ref="V24:Y24"/>
    <mergeCell ref="Z3:AB3"/>
    <mergeCell ref="V4:Y4"/>
    <mergeCell ref="Z4:AB4"/>
    <mergeCell ref="V5:Y5"/>
    <mergeCell ref="Z5:AB5"/>
    <mergeCell ref="Z6:AB6"/>
    <mergeCell ref="S41:T41"/>
    <mergeCell ref="S42:T42"/>
    <mergeCell ref="S35:T35"/>
    <mergeCell ref="S36:T36"/>
    <mergeCell ref="S51:T51"/>
    <mergeCell ref="V3:Y3"/>
    <mergeCell ref="V6:Y6"/>
    <mergeCell ref="S3:T3"/>
    <mergeCell ref="V9:Y9"/>
    <mergeCell ref="V12:Y12"/>
    <mergeCell ref="S55:T55"/>
    <mergeCell ref="S56:T56"/>
    <mergeCell ref="S57:T57"/>
    <mergeCell ref="S58:T58"/>
    <mergeCell ref="S4:T4"/>
    <mergeCell ref="S5:T5"/>
    <mergeCell ref="S6:T6"/>
    <mergeCell ref="S49:T49"/>
    <mergeCell ref="S39:T39"/>
    <mergeCell ref="S40:T40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50:T50"/>
    <mergeCell ref="S37:T37"/>
    <mergeCell ref="S38:T38"/>
    <mergeCell ref="S31:T31"/>
    <mergeCell ref="S32:T32"/>
    <mergeCell ref="S33:T33"/>
    <mergeCell ref="S34:T34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S7:T7"/>
    <mergeCell ref="S8:T8"/>
    <mergeCell ref="S9:T9"/>
    <mergeCell ref="S10:T10"/>
    <mergeCell ref="S11:T11"/>
    <mergeCell ref="S12:T12"/>
    <mergeCell ref="O53:R53"/>
    <mergeCell ref="O54:R54"/>
    <mergeCell ref="O55:R55"/>
    <mergeCell ref="O56:R56"/>
    <mergeCell ref="O57:R57"/>
    <mergeCell ref="O58:R58"/>
    <mergeCell ref="O47:R47"/>
    <mergeCell ref="O48:R48"/>
    <mergeCell ref="O49:R49"/>
    <mergeCell ref="O50:R50"/>
    <mergeCell ref="O51:R51"/>
    <mergeCell ref="O52:R52"/>
    <mergeCell ref="O41:R41"/>
    <mergeCell ref="O42:R42"/>
    <mergeCell ref="O43:R43"/>
    <mergeCell ref="O44:R44"/>
    <mergeCell ref="O45:R45"/>
    <mergeCell ref="O46:R46"/>
    <mergeCell ref="O35:R35"/>
    <mergeCell ref="O36:R36"/>
    <mergeCell ref="O37:R37"/>
    <mergeCell ref="O38:R38"/>
    <mergeCell ref="O39:R39"/>
    <mergeCell ref="O40:R40"/>
    <mergeCell ref="K9:L9"/>
    <mergeCell ref="K10:L10"/>
    <mergeCell ref="O31:R31"/>
    <mergeCell ref="O32:R32"/>
    <mergeCell ref="O33:R33"/>
    <mergeCell ref="O34:R34"/>
    <mergeCell ref="K11:L11"/>
    <mergeCell ref="K12:L12"/>
    <mergeCell ref="K13:L13"/>
    <mergeCell ref="K14:L14"/>
    <mergeCell ref="K3:L3"/>
    <mergeCell ref="K4:L4"/>
    <mergeCell ref="K5:L5"/>
    <mergeCell ref="K6:L6"/>
    <mergeCell ref="K7:L7"/>
    <mergeCell ref="K8:L8"/>
    <mergeCell ref="F57:H57"/>
    <mergeCell ref="F58:H58"/>
    <mergeCell ref="F53:H53"/>
    <mergeCell ref="F54:H54"/>
    <mergeCell ref="F55:H55"/>
    <mergeCell ref="F56:H56"/>
    <mergeCell ref="F49:H49"/>
    <mergeCell ref="F50:H50"/>
    <mergeCell ref="F26:H26"/>
    <mergeCell ref="F27:H27"/>
    <mergeCell ref="F28:H28"/>
    <mergeCell ref="F29:H29"/>
    <mergeCell ref="F11:H11"/>
    <mergeCell ref="F12:H12"/>
    <mergeCell ref="F13:H13"/>
    <mergeCell ref="F14:H14"/>
    <mergeCell ref="F51:H51"/>
    <mergeCell ref="F52:H52"/>
    <mergeCell ref="F45:H45"/>
    <mergeCell ref="F46:H46"/>
    <mergeCell ref="F47:H47"/>
    <mergeCell ref="F48:H48"/>
    <mergeCell ref="F44:H44"/>
    <mergeCell ref="F35:H35"/>
    <mergeCell ref="F36:H36"/>
    <mergeCell ref="F37:H37"/>
    <mergeCell ref="F38:H38"/>
    <mergeCell ref="F39:H39"/>
    <mergeCell ref="F40:H40"/>
    <mergeCell ref="F41:H41"/>
    <mergeCell ref="F42:H42"/>
    <mergeCell ref="K21:L21"/>
    <mergeCell ref="F18:H18"/>
    <mergeCell ref="F19:H19"/>
    <mergeCell ref="F33:H33"/>
    <mergeCell ref="F34:H34"/>
    <mergeCell ref="F20:H20"/>
    <mergeCell ref="F21:H21"/>
    <mergeCell ref="F22:H22"/>
    <mergeCell ref="F23:H23"/>
    <mergeCell ref="F24:H24"/>
    <mergeCell ref="K15:L15"/>
    <mergeCell ref="K16:L16"/>
    <mergeCell ref="K17:L17"/>
    <mergeCell ref="K18:L18"/>
    <mergeCell ref="K19:L19"/>
    <mergeCell ref="K20:L20"/>
    <mergeCell ref="B57:C57"/>
    <mergeCell ref="B58:C58"/>
    <mergeCell ref="K22:L22"/>
    <mergeCell ref="K23:L23"/>
    <mergeCell ref="K24:L24"/>
    <mergeCell ref="K25:L25"/>
    <mergeCell ref="K26:L26"/>
    <mergeCell ref="K27:L27"/>
    <mergeCell ref="K28:L28"/>
    <mergeCell ref="F30:H3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F17:H17"/>
    <mergeCell ref="B40:C40"/>
    <mergeCell ref="B41:C41"/>
    <mergeCell ref="B42:C42"/>
    <mergeCell ref="B43:C43"/>
    <mergeCell ref="B44:C44"/>
    <mergeCell ref="F31:H31"/>
    <mergeCell ref="F32:H32"/>
    <mergeCell ref="F25:H25"/>
    <mergeCell ref="F43:H43"/>
    <mergeCell ref="B12:C12"/>
    <mergeCell ref="B13:C13"/>
    <mergeCell ref="B14:C14"/>
    <mergeCell ref="B15:C15"/>
    <mergeCell ref="F15:H15"/>
    <mergeCell ref="F16:H16"/>
    <mergeCell ref="K30:L30"/>
    <mergeCell ref="K31:L31"/>
    <mergeCell ref="K32:L32"/>
    <mergeCell ref="K33:L33"/>
    <mergeCell ref="K29:L29"/>
    <mergeCell ref="B28:C28"/>
    <mergeCell ref="B29:C29"/>
    <mergeCell ref="K38:L38"/>
    <mergeCell ref="K39:L39"/>
    <mergeCell ref="K40:L40"/>
    <mergeCell ref="K41:L41"/>
    <mergeCell ref="K34:L34"/>
    <mergeCell ref="K35:L35"/>
    <mergeCell ref="K36:L36"/>
    <mergeCell ref="K37:L37"/>
    <mergeCell ref="K48:L48"/>
    <mergeCell ref="K49:L49"/>
    <mergeCell ref="K56:L56"/>
    <mergeCell ref="K57:L57"/>
    <mergeCell ref="K50:L50"/>
    <mergeCell ref="K51:L51"/>
    <mergeCell ref="K52:L52"/>
    <mergeCell ref="K53:L53"/>
    <mergeCell ref="K54:L54"/>
    <mergeCell ref="K55:L55"/>
    <mergeCell ref="O8:R8"/>
    <mergeCell ref="O9:R9"/>
    <mergeCell ref="O10:R10"/>
    <mergeCell ref="O11:R11"/>
    <mergeCell ref="K46:L46"/>
    <mergeCell ref="K47:L47"/>
    <mergeCell ref="K42:L42"/>
    <mergeCell ref="K43:L43"/>
    <mergeCell ref="K44:L44"/>
    <mergeCell ref="K45:L45"/>
    <mergeCell ref="O12:R12"/>
    <mergeCell ref="O13:R13"/>
    <mergeCell ref="O14:R14"/>
    <mergeCell ref="O15:R15"/>
    <mergeCell ref="K58:L58"/>
    <mergeCell ref="O3:R3"/>
    <mergeCell ref="O4:R4"/>
    <mergeCell ref="O5:R5"/>
    <mergeCell ref="O6:R6"/>
    <mergeCell ref="O7:R7"/>
    <mergeCell ref="O22:R22"/>
    <mergeCell ref="O23:R23"/>
    <mergeCell ref="O16:R16"/>
    <mergeCell ref="O17:R17"/>
    <mergeCell ref="O18:R18"/>
    <mergeCell ref="O19:R19"/>
    <mergeCell ref="O30:R30"/>
    <mergeCell ref="B11:C11"/>
    <mergeCell ref="B20:C20"/>
    <mergeCell ref="B21:C21"/>
    <mergeCell ref="B22:C22"/>
    <mergeCell ref="B23:C23"/>
    <mergeCell ref="B24:C24"/>
    <mergeCell ref="B27:C27"/>
    <mergeCell ref="O24:R24"/>
    <mergeCell ref="O25:R25"/>
    <mergeCell ref="B19:C19"/>
    <mergeCell ref="B16:C16"/>
    <mergeCell ref="B17:C17"/>
    <mergeCell ref="B18:C18"/>
    <mergeCell ref="O28:R28"/>
    <mergeCell ref="O29:R29"/>
    <mergeCell ref="O26:R26"/>
    <mergeCell ref="O27:R27"/>
    <mergeCell ref="O20:R20"/>
    <mergeCell ref="O21:R21"/>
    <mergeCell ref="B6:C6"/>
    <mergeCell ref="F6:H6"/>
    <mergeCell ref="B8:C8"/>
    <mergeCell ref="F8:H8"/>
    <mergeCell ref="B25:C25"/>
    <mergeCell ref="B26:C26"/>
    <mergeCell ref="F9:H9"/>
    <mergeCell ref="B10:C10"/>
    <mergeCell ref="F10:H10"/>
    <mergeCell ref="B9:C9"/>
    <mergeCell ref="B3:C3"/>
    <mergeCell ref="F3:H3"/>
    <mergeCell ref="B30:C30"/>
    <mergeCell ref="B31:C31"/>
    <mergeCell ref="B5:C5"/>
    <mergeCell ref="F5:H5"/>
    <mergeCell ref="B4:C4"/>
    <mergeCell ref="F4:H4"/>
    <mergeCell ref="B7:C7"/>
    <mergeCell ref="F7:H7"/>
    <mergeCell ref="B36:C36"/>
    <mergeCell ref="B37:C37"/>
    <mergeCell ref="B38:C38"/>
    <mergeCell ref="B39:C39"/>
    <mergeCell ref="B32:C32"/>
    <mergeCell ref="B33:C33"/>
    <mergeCell ref="B34:C34"/>
    <mergeCell ref="B35:C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75390625" style="0" bestFit="1" customWidth="1"/>
    <col min="3" max="3" width="25.125" style="0" bestFit="1" customWidth="1"/>
    <col min="4" max="4" width="26.125" style="0" customWidth="1"/>
    <col min="5" max="5" width="26.125" style="0" bestFit="1" customWidth="1"/>
    <col min="6" max="6" width="22.625" style="0" bestFit="1" customWidth="1"/>
    <col min="7" max="7" width="25.75390625" style="0" bestFit="1" customWidth="1"/>
    <col min="8" max="8" width="23.00390625" style="0" bestFit="1" customWidth="1"/>
    <col min="9" max="9" width="25.00390625" style="0" bestFit="1" customWidth="1"/>
  </cols>
  <sheetData>
    <row r="1" ht="13.5" thickBot="1"/>
    <row r="2" spans="1:4" s="145" customFormat="1" ht="13.5" thickBot="1">
      <c r="A2" s="171" t="s">
        <v>359</v>
      </c>
      <c r="B2" s="171" t="s">
        <v>358</v>
      </c>
      <c r="C2" s="171" t="s">
        <v>369</v>
      </c>
      <c r="D2" s="171" t="s">
        <v>370</v>
      </c>
    </row>
    <row r="3" spans="1:7" s="145" customFormat="1" ht="12.75">
      <c r="A3" s="172"/>
      <c r="B3" s="173" t="s">
        <v>367</v>
      </c>
      <c r="C3" s="174" t="s">
        <v>392</v>
      </c>
      <c r="D3" s="175"/>
      <c r="G3" s="161"/>
    </row>
    <row r="4" spans="1:7" s="145" customFormat="1" ht="12.75">
      <c r="A4" s="159"/>
      <c r="B4" s="160" t="s">
        <v>368</v>
      </c>
      <c r="C4" s="176" t="s">
        <v>391</v>
      </c>
      <c r="D4" s="177"/>
      <c r="G4" s="161"/>
    </row>
    <row r="5" spans="1:7" s="145" customFormat="1" ht="12.75">
      <c r="A5" s="157" t="s">
        <v>331</v>
      </c>
      <c r="B5" s="158" t="s">
        <v>188</v>
      </c>
      <c r="C5" s="170" t="s">
        <v>375</v>
      </c>
      <c r="D5" s="177" t="s">
        <v>396</v>
      </c>
      <c r="G5" s="161"/>
    </row>
    <row r="6" spans="1:7" s="145" customFormat="1" ht="64.5" customHeight="1">
      <c r="A6" s="157" t="s">
        <v>345</v>
      </c>
      <c r="B6" s="158" t="s">
        <v>346</v>
      </c>
      <c r="C6" s="170" t="s">
        <v>393</v>
      </c>
      <c r="D6" s="178" t="s">
        <v>407</v>
      </c>
      <c r="G6" s="161"/>
    </row>
    <row r="7" spans="1:7" s="145" customFormat="1" ht="63.75">
      <c r="A7" s="157" t="s">
        <v>335</v>
      </c>
      <c r="B7" s="158" t="s">
        <v>70</v>
      </c>
      <c r="C7" s="170" t="s">
        <v>379</v>
      </c>
      <c r="D7" s="178" t="s">
        <v>406</v>
      </c>
      <c r="G7" s="162"/>
    </row>
    <row r="8" spans="1:7" s="145" customFormat="1" ht="12.75">
      <c r="A8" s="157" t="s">
        <v>352</v>
      </c>
      <c r="B8" s="158" t="s">
        <v>201</v>
      </c>
      <c r="C8" s="170"/>
      <c r="D8" s="177" t="s">
        <v>403</v>
      </c>
      <c r="G8" s="163"/>
    </row>
    <row r="9" spans="1:7" s="145" customFormat="1" ht="12.75">
      <c r="A9" s="157" t="s">
        <v>427</v>
      </c>
      <c r="B9" s="158" t="s">
        <v>230</v>
      </c>
      <c r="C9" s="229" t="s">
        <v>428</v>
      </c>
      <c r="D9" s="229" t="s">
        <v>429</v>
      </c>
      <c r="G9" s="163"/>
    </row>
    <row r="10" spans="1:7" s="145" customFormat="1" ht="76.5">
      <c r="A10" s="157" t="s">
        <v>364</v>
      </c>
      <c r="B10" s="158" t="s">
        <v>231</v>
      </c>
      <c r="C10" s="170" t="s">
        <v>376</v>
      </c>
      <c r="D10" s="178" t="s">
        <v>499</v>
      </c>
      <c r="G10" s="161"/>
    </row>
    <row r="11" spans="1:7" s="145" customFormat="1" ht="12.75">
      <c r="A11" s="157" t="s">
        <v>362</v>
      </c>
      <c r="B11" s="158" t="s">
        <v>130</v>
      </c>
      <c r="C11" s="170" t="s">
        <v>372</v>
      </c>
      <c r="D11" s="177" t="s">
        <v>373</v>
      </c>
      <c r="G11" s="161"/>
    </row>
    <row r="12" spans="1:7" s="145" customFormat="1" ht="12.75">
      <c r="A12" s="157" t="s">
        <v>360</v>
      </c>
      <c r="B12" s="158" t="s">
        <v>182</v>
      </c>
      <c r="C12" s="170" t="s">
        <v>371</v>
      </c>
      <c r="D12" s="177"/>
      <c r="G12" s="165"/>
    </row>
    <row r="13" spans="1:7" s="145" customFormat="1" ht="12.75">
      <c r="A13" s="157" t="s">
        <v>350</v>
      </c>
      <c r="B13" s="158" t="s">
        <v>171</v>
      </c>
      <c r="C13" s="170" t="s">
        <v>390</v>
      </c>
      <c r="D13" s="177" t="s">
        <v>404</v>
      </c>
      <c r="G13" s="166"/>
    </row>
    <row r="14" spans="1:7" s="145" customFormat="1" ht="12.75">
      <c r="A14" s="157" t="s">
        <v>336</v>
      </c>
      <c r="B14" s="158" t="s">
        <v>337</v>
      </c>
      <c r="C14" s="170" t="s">
        <v>380</v>
      </c>
      <c r="D14" s="177"/>
      <c r="G14" s="161"/>
    </row>
    <row r="15" spans="1:4" s="145" customFormat="1" ht="12.75">
      <c r="A15" s="157" t="s">
        <v>340</v>
      </c>
      <c r="B15" s="158" t="s">
        <v>97</v>
      </c>
      <c r="C15" s="170" t="s">
        <v>382</v>
      </c>
      <c r="D15" s="177"/>
    </row>
    <row r="16" spans="1:7" s="145" customFormat="1" ht="12.75">
      <c r="A16" s="157" t="s">
        <v>334</v>
      </c>
      <c r="B16" s="158" t="s">
        <v>165</v>
      </c>
      <c r="C16" s="170" t="s">
        <v>397</v>
      </c>
      <c r="D16" s="178"/>
      <c r="G16" s="161"/>
    </row>
    <row r="17" spans="1:7" s="145" customFormat="1" ht="12.75">
      <c r="A17" s="157" t="s">
        <v>353</v>
      </c>
      <c r="B17" s="158" t="s">
        <v>354</v>
      </c>
      <c r="C17" s="170" t="s">
        <v>398</v>
      </c>
      <c r="D17" s="177"/>
      <c r="G17" s="162"/>
    </row>
    <row r="18" spans="1:7" s="145" customFormat="1" ht="12.75">
      <c r="A18" s="157" t="s">
        <v>343</v>
      </c>
      <c r="B18" s="158" t="s">
        <v>344</v>
      </c>
      <c r="C18" s="170" t="s">
        <v>384</v>
      </c>
      <c r="D18" s="177" t="s">
        <v>402</v>
      </c>
      <c r="G18" s="162"/>
    </row>
    <row r="19" spans="1:7" s="145" customFormat="1" ht="12.75">
      <c r="A19" s="169">
        <v>221</v>
      </c>
      <c r="B19" s="158" t="s">
        <v>388</v>
      </c>
      <c r="C19" s="170"/>
      <c r="D19" s="177" t="s">
        <v>389</v>
      </c>
      <c r="G19" s="163"/>
    </row>
    <row r="20" spans="1:7" s="145" customFormat="1" ht="12.75">
      <c r="A20" s="169">
        <v>315</v>
      </c>
      <c r="B20" s="158" t="s">
        <v>210</v>
      </c>
      <c r="C20" s="170"/>
      <c r="D20" s="177"/>
      <c r="G20" s="163"/>
    </row>
    <row r="21" spans="1:7" s="145" customFormat="1" ht="38.25">
      <c r="A21" s="157" t="s">
        <v>355</v>
      </c>
      <c r="B21" s="158" t="s">
        <v>356</v>
      </c>
      <c r="C21" s="170" t="s">
        <v>387</v>
      </c>
      <c r="D21" s="178" t="s">
        <v>409</v>
      </c>
      <c r="G21" s="163"/>
    </row>
    <row r="22" spans="1:7" s="145" customFormat="1" ht="12.75">
      <c r="A22" s="157" t="s">
        <v>365</v>
      </c>
      <c r="B22" s="158" t="s">
        <v>332</v>
      </c>
      <c r="C22" s="170" t="s">
        <v>377</v>
      </c>
      <c r="D22" s="177"/>
      <c r="E22" s="164"/>
      <c r="G22" s="167"/>
    </row>
    <row r="23" spans="1:7" s="145" customFormat="1" ht="25.5">
      <c r="A23" s="157" t="s">
        <v>361</v>
      </c>
      <c r="B23" s="158" t="s">
        <v>164</v>
      </c>
      <c r="C23" s="170" t="s">
        <v>394</v>
      </c>
      <c r="D23" s="177" t="s">
        <v>405</v>
      </c>
      <c r="G23" s="168"/>
    </row>
    <row r="24" spans="1:7" s="145" customFormat="1" ht="12.75">
      <c r="A24" s="157" t="s">
        <v>347</v>
      </c>
      <c r="B24" s="158" t="s">
        <v>348</v>
      </c>
      <c r="C24" s="170"/>
      <c r="D24" s="177" t="s">
        <v>385</v>
      </c>
      <c r="G24" s="163"/>
    </row>
    <row r="25" spans="1:7" s="145" customFormat="1" ht="12.75">
      <c r="A25" s="157" t="s">
        <v>341</v>
      </c>
      <c r="B25" s="158" t="s">
        <v>342</v>
      </c>
      <c r="C25" s="170" t="s">
        <v>383</v>
      </c>
      <c r="D25" s="177"/>
      <c r="G25" s="161"/>
    </row>
    <row r="26" spans="1:7" s="145" customFormat="1" ht="12.75">
      <c r="A26" s="157" t="s">
        <v>338</v>
      </c>
      <c r="B26" s="158" t="s">
        <v>339</v>
      </c>
      <c r="C26" s="170" t="s">
        <v>381</v>
      </c>
      <c r="D26" s="177"/>
      <c r="G26" s="163"/>
    </row>
    <row r="27" spans="1:7" s="145" customFormat="1" ht="12.75">
      <c r="A27" s="157" t="s">
        <v>363</v>
      </c>
      <c r="B27" s="158" t="s">
        <v>185</v>
      </c>
      <c r="C27" s="170" t="s">
        <v>374</v>
      </c>
      <c r="D27" s="177"/>
      <c r="G27" s="163"/>
    </row>
    <row r="28" spans="1:7" s="145" customFormat="1" ht="89.25">
      <c r="A28" s="157" t="s">
        <v>333</v>
      </c>
      <c r="B28" s="158" t="s">
        <v>65</v>
      </c>
      <c r="C28" s="170" t="s">
        <v>378</v>
      </c>
      <c r="D28" s="177" t="s">
        <v>410</v>
      </c>
      <c r="G28" s="163"/>
    </row>
    <row r="29" spans="1:7" s="145" customFormat="1" ht="25.5">
      <c r="A29" s="157" t="s">
        <v>351</v>
      </c>
      <c r="B29" s="158" t="s">
        <v>183</v>
      </c>
      <c r="C29" s="170" t="s">
        <v>395</v>
      </c>
      <c r="D29" s="178" t="s">
        <v>408</v>
      </c>
      <c r="G29" s="163"/>
    </row>
    <row r="30" spans="1:4" s="145" customFormat="1" ht="12.75">
      <c r="A30" s="157" t="s">
        <v>349</v>
      </c>
      <c r="B30" s="158" t="s">
        <v>181</v>
      </c>
      <c r="C30" s="170" t="s">
        <v>386</v>
      </c>
      <c r="D30" s="177"/>
    </row>
    <row r="31" spans="1:4" s="145" customFormat="1" ht="12.75">
      <c r="A31" s="157" t="s">
        <v>357</v>
      </c>
      <c r="B31" s="158" t="s">
        <v>207</v>
      </c>
      <c r="C31" s="170" t="s">
        <v>399</v>
      </c>
      <c r="D31" s="177"/>
    </row>
    <row r="32" spans="1:4" s="145" customFormat="1" ht="12.75">
      <c r="A32" s="170"/>
      <c r="B32" s="158" t="s">
        <v>400</v>
      </c>
      <c r="C32" s="170" t="s">
        <v>401</v>
      </c>
      <c r="D32" s="177"/>
    </row>
  </sheetData>
  <sheetProtection/>
  <hyperlinks>
    <hyperlink ref="D10" r:id="rId1" display="tomasek@up.npu.cz&#10;Milan.Janos@amirro.cz&#10;jkkongo@seznam.cz&#10;vratislav.emler@seznam.cz&#10;ivan.horejsi@remedia.cz&#10;tomashanakocovi@tiscali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K12" sqref="K12:N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23</v>
      </c>
      <c r="B3" s="441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3"/>
      <c r="B7" s="439"/>
      <c r="C7" s="439"/>
      <c r="D7" s="439"/>
      <c r="E7" s="439"/>
      <c r="F7" s="439"/>
      <c r="G7" s="10" t="s">
        <v>35</v>
      </c>
      <c r="H7" s="10" t="s">
        <v>36</v>
      </c>
      <c r="I7" s="10" t="s">
        <v>37</v>
      </c>
      <c r="J7" s="449"/>
      <c r="K7" s="35" t="s">
        <v>35</v>
      </c>
      <c r="L7" s="10" t="s">
        <v>36</v>
      </c>
      <c r="M7" s="10" t="s">
        <v>37</v>
      </c>
      <c r="N7" s="449"/>
      <c r="O7" s="449"/>
      <c r="P7" s="444"/>
      <c r="S7" s="9"/>
      <c r="T7" s="9"/>
    </row>
    <row r="8" spans="1:20" ht="15" customHeight="1">
      <c r="A8" s="117">
        <v>1</v>
      </c>
      <c r="B8" s="89" t="s">
        <v>93</v>
      </c>
      <c r="C8" s="72" t="s">
        <v>152</v>
      </c>
      <c r="D8" s="71" t="s">
        <v>65</v>
      </c>
      <c r="E8" s="64" t="s">
        <v>151</v>
      </c>
      <c r="F8" s="282" t="s">
        <v>59</v>
      </c>
      <c r="G8" s="83">
        <v>89</v>
      </c>
      <c r="H8" s="83">
        <v>89</v>
      </c>
      <c r="I8" s="83">
        <v>90</v>
      </c>
      <c r="J8" s="84">
        <f>AVERAGE(G8:I8)</f>
        <v>89.33333333333333</v>
      </c>
      <c r="K8" s="83">
        <v>100</v>
      </c>
      <c r="L8" s="83">
        <v>100</v>
      </c>
      <c r="M8" s="85">
        <v>98</v>
      </c>
      <c r="N8" s="86">
        <f>((K8+L8+M8)-MIN(K8:M8))/2</f>
        <v>100</v>
      </c>
      <c r="O8" s="84">
        <f>J8+N8</f>
        <v>189.33333333333331</v>
      </c>
      <c r="P8" s="116">
        <f>VLOOKUP($A$8:$A$94,'Body do MiČR'!$B$3:$D$102,2)</f>
        <v>100</v>
      </c>
      <c r="S8" s="9"/>
      <c r="T8" s="9"/>
    </row>
    <row r="9" spans="1:20" ht="15" customHeight="1" thickBot="1">
      <c r="A9" s="179">
        <v>2</v>
      </c>
      <c r="B9" s="283" t="s">
        <v>445</v>
      </c>
      <c r="C9" s="284" t="s">
        <v>446</v>
      </c>
      <c r="D9" s="317" t="s">
        <v>198</v>
      </c>
      <c r="E9" s="285" t="s">
        <v>447</v>
      </c>
      <c r="F9" s="284" t="s">
        <v>63</v>
      </c>
      <c r="G9" s="87">
        <v>79</v>
      </c>
      <c r="H9" s="87">
        <v>80</v>
      </c>
      <c r="I9" s="87">
        <v>81</v>
      </c>
      <c r="J9" s="180">
        <f>AVERAGE(G9:I9)</f>
        <v>80</v>
      </c>
      <c r="K9" s="87">
        <v>100</v>
      </c>
      <c r="L9" s="87">
        <v>100</v>
      </c>
      <c r="M9" s="88">
        <v>100</v>
      </c>
      <c r="N9" s="181">
        <f>((K9+L9+M9)-MIN(K9:M9))/2</f>
        <v>100</v>
      </c>
      <c r="O9" s="180">
        <f>J9+N9</f>
        <v>180</v>
      </c>
      <c r="P9" s="115">
        <f>VLOOKUP($A$8:$A$94,'Body do MiČR'!$B$3:$D$102,2)</f>
        <v>80</v>
      </c>
      <c r="S9" s="9"/>
      <c r="T9" s="9"/>
    </row>
    <row r="10" ht="15" customHeight="1" thickBot="1"/>
    <row r="11" spans="2:16" ht="15" customHeight="1">
      <c r="B11" s="11" t="s">
        <v>29</v>
      </c>
      <c r="C11" s="445" t="s">
        <v>25</v>
      </c>
      <c r="D11" s="445"/>
      <c r="E11" s="12" t="s">
        <v>9</v>
      </c>
      <c r="F11" s="446" t="s">
        <v>38</v>
      </c>
      <c r="G11" s="446"/>
      <c r="H11" s="446"/>
      <c r="I11" s="447" t="s">
        <v>39</v>
      </c>
      <c r="J11" s="447"/>
      <c r="K11" s="448" t="s">
        <v>25</v>
      </c>
      <c r="L11" s="448"/>
      <c r="M11" s="448"/>
      <c r="N11" s="14" t="s">
        <v>9</v>
      </c>
      <c r="O11" s="446" t="s">
        <v>38</v>
      </c>
      <c r="P11" s="446"/>
    </row>
    <row r="12" spans="2:16" ht="15" customHeight="1">
      <c r="B12" s="18" t="s">
        <v>209</v>
      </c>
      <c r="C12" s="451" t="s">
        <v>75</v>
      </c>
      <c r="D12" s="451"/>
      <c r="E12" s="16" t="s">
        <v>552</v>
      </c>
      <c r="F12" s="450"/>
      <c r="G12" s="450"/>
      <c r="H12" s="450"/>
      <c r="I12" s="452" t="s">
        <v>40</v>
      </c>
      <c r="J12" s="452"/>
      <c r="K12" s="453" t="s">
        <v>120</v>
      </c>
      <c r="L12" s="454"/>
      <c r="M12" s="455"/>
      <c r="N12" s="155" t="s">
        <v>303</v>
      </c>
      <c r="O12" s="450"/>
      <c r="P12" s="450"/>
    </row>
    <row r="13" spans="2:16" ht="15" customHeight="1">
      <c r="B13" s="18" t="s">
        <v>550</v>
      </c>
      <c r="C13" s="451" t="s">
        <v>257</v>
      </c>
      <c r="D13" s="451"/>
      <c r="E13" s="16" t="s">
        <v>309</v>
      </c>
      <c r="F13" s="450"/>
      <c r="G13" s="450"/>
      <c r="H13" s="450"/>
      <c r="I13" s="452" t="s">
        <v>41</v>
      </c>
      <c r="J13" s="452"/>
      <c r="K13" s="453" t="s">
        <v>122</v>
      </c>
      <c r="L13" s="454"/>
      <c r="M13" s="455"/>
      <c r="N13" s="155" t="s">
        <v>299</v>
      </c>
      <c r="O13" s="450"/>
      <c r="P13" s="450"/>
    </row>
    <row r="14" spans="2:16" ht="15" customHeight="1">
      <c r="B14" s="18">
        <v>3</v>
      </c>
      <c r="C14" s="451" t="s">
        <v>66</v>
      </c>
      <c r="D14" s="451"/>
      <c r="E14" s="16" t="s">
        <v>283</v>
      </c>
      <c r="F14" s="450"/>
      <c r="G14" s="450"/>
      <c r="H14" s="450"/>
      <c r="I14" s="456"/>
      <c r="J14" s="456"/>
      <c r="K14" s="453"/>
      <c r="L14" s="454"/>
      <c r="M14" s="455"/>
      <c r="N14" s="155"/>
      <c r="O14" s="450"/>
      <c r="P14" s="450"/>
    </row>
    <row r="15" spans="2:16" ht="15" customHeight="1">
      <c r="B15" s="18" t="s">
        <v>565</v>
      </c>
      <c r="C15" s="451" t="s">
        <v>252</v>
      </c>
      <c r="D15" s="451"/>
      <c r="E15" s="16" t="s">
        <v>216</v>
      </c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8">
        <v>2</v>
      </c>
      <c r="C16" s="451" t="s">
        <v>88</v>
      </c>
      <c r="D16" s="451"/>
      <c r="E16" s="16" t="s">
        <v>282</v>
      </c>
      <c r="F16" s="450"/>
      <c r="G16" s="450"/>
      <c r="H16" s="450"/>
      <c r="I16" s="458"/>
      <c r="J16" s="458"/>
      <c r="K16" s="459"/>
      <c r="L16" s="460"/>
      <c r="M16" s="460"/>
      <c r="N16" s="119"/>
      <c r="O16" s="450"/>
      <c r="P16" s="450"/>
    </row>
    <row r="17" spans="2:16" ht="15" customHeight="1">
      <c r="B17" s="18">
        <v>3</v>
      </c>
      <c r="C17" s="451" t="s">
        <v>114</v>
      </c>
      <c r="D17" s="451"/>
      <c r="E17" s="16" t="s">
        <v>276</v>
      </c>
      <c r="F17" s="450"/>
      <c r="G17" s="450"/>
      <c r="H17" s="450"/>
      <c r="I17" s="457" t="s">
        <v>42</v>
      </c>
      <c r="J17" s="457"/>
      <c r="K17" s="453" t="s">
        <v>252</v>
      </c>
      <c r="L17" s="454"/>
      <c r="M17" s="455"/>
      <c r="N17" s="155" t="s">
        <v>216</v>
      </c>
      <c r="O17" s="450"/>
      <c r="P17" s="450"/>
    </row>
    <row r="18" spans="2:16" ht="15" customHeight="1" thickBot="1">
      <c r="B18" s="19" t="s">
        <v>43</v>
      </c>
      <c r="C18" s="464" t="s">
        <v>253</v>
      </c>
      <c r="D18" s="464"/>
      <c r="E18" s="212" t="s">
        <v>302</v>
      </c>
      <c r="F18" s="462"/>
      <c r="G18" s="462"/>
      <c r="H18" s="462"/>
      <c r="I18" s="465" t="s">
        <v>43</v>
      </c>
      <c r="J18" s="465"/>
      <c r="K18" s="466" t="s">
        <v>196</v>
      </c>
      <c r="L18" s="467"/>
      <c r="M18" s="468"/>
      <c r="N18" s="212" t="s">
        <v>314</v>
      </c>
      <c r="O18" s="462"/>
      <c r="P18" s="462"/>
    </row>
    <row r="19" spans="1:11" ht="15" customHeight="1">
      <c r="A19" s="21"/>
      <c r="B19" s="21"/>
      <c r="C19" s="463"/>
      <c r="D19" s="463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6">
    <mergeCell ref="A1:J1"/>
    <mergeCell ref="A2:J2"/>
    <mergeCell ref="O18:P18"/>
    <mergeCell ref="C19:D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D6:D7"/>
    <mergeCell ref="E6:E7"/>
    <mergeCell ref="F6:F7"/>
    <mergeCell ref="G6:I6"/>
    <mergeCell ref="A3:B4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showZeros="0" zoomScalePageLayoutView="0" workbookViewId="0" topLeftCell="A1">
      <selection activeCell="K25" sqref="K25:N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72" t="s">
        <v>48</v>
      </c>
      <c r="B3" s="472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2"/>
      <c r="B4" s="472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18">
        <v>1</v>
      </c>
      <c r="B8" s="318" t="s">
        <v>458</v>
      </c>
      <c r="C8" s="105" t="s">
        <v>459</v>
      </c>
      <c r="D8" s="336" t="s">
        <v>182</v>
      </c>
      <c r="E8" s="379" t="s">
        <v>460</v>
      </c>
      <c r="F8" s="382" t="s">
        <v>59</v>
      </c>
      <c r="G8" s="39">
        <v>95</v>
      </c>
      <c r="H8" s="39">
        <v>95</v>
      </c>
      <c r="I8" s="39">
        <v>95</v>
      </c>
      <c r="J8" s="79">
        <f aca="true" t="shared" si="0" ref="J8:J13">AVERAGE(G8:I8)</f>
        <v>95</v>
      </c>
      <c r="K8" s="81">
        <v>89</v>
      </c>
      <c r="L8" s="80">
        <v>100</v>
      </c>
      <c r="M8" s="80">
        <v>100</v>
      </c>
      <c r="N8" s="82">
        <f aca="true" t="shared" si="1" ref="N8:N16">((K8+L8+M8)-MIN(K8:M8))/2</f>
        <v>100</v>
      </c>
      <c r="O8" s="79">
        <f aca="true" t="shared" si="2" ref="O8:O16">J8+N8</f>
        <v>195</v>
      </c>
      <c r="P8" s="114">
        <f>VLOOKUP($A$8:$A$86,'Body do MiČR'!$B$3:$D$102,2)</f>
        <v>100</v>
      </c>
      <c r="S8" s="9"/>
      <c r="T8" s="9"/>
    </row>
    <row r="9" spans="1:20" ht="15" customHeight="1">
      <c r="A9" s="117">
        <v>2</v>
      </c>
      <c r="B9" s="57" t="s">
        <v>111</v>
      </c>
      <c r="C9" s="91" t="s">
        <v>112</v>
      </c>
      <c r="D9" s="50" t="s">
        <v>199</v>
      </c>
      <c r="E9" s="294" t="s">
        <v>505</v>
      </c>
      <c r="F9" s="49" t="s">
        <v>506</v>
      </c>
      <c r="G9" s="38">
        <v>95</v>
      </c>
      <c r="H9" s="38">
        <v>95</v>
      </c>
      <c r="I9" s="38">
        <v>93</v>
      </c>
      <c r="J9" s="84">
        <f t="shared" si="0"/>
        <v>94.33333333333333</v>
      </c>
      <c r="K9" s="83">
        <v>100</v>
      </c>
      <c r="L9" s="85">
        <v>94</v>
      </c>
      <c r="M9" s="83">
        <v>100</v>
      </c>
      <c r="N9" s="86">
        <f t="shared" si="1"/>
        <v>100</v>
      </c>
      <c r="O9" s="84">
        <f t="shared" si="2"/>
        <v>194.33333333333331</v>
      </c>
      <c r="P9" s="116">
        <f>VLOOKUP($A$8:$A$86,'Body do MiČR'!$B$3:$D$102,2)</f>
        <v>80</v>
      </c>
      <c r="S9" s="9"/>
      <c r="T9" s="9"/>
    </row>
    <row r="10" spans="1:20" ht="15" customHeight="1">
      <c r="A10" s="117">
        <v>3</v>
      </c>
      <c r="B10" s="288" t="s">
        <v>448</v>
      </c>
      <c r="C10" s="289" t="s">
        <v>449</v>
      </c>
      <c r="D10" s="290" t="s">
        <v>450</v>
      </c>
      <c r="E10" s="290" t="s">
        <v>451</v>
      </c>
      <c r="F10" s="291" t="s">
        <v>51</v>
      </c>
      <c r="G10" s="38">
        <v>94</v>
      </c>
      <c r="H10" s="38">
        <v>94</v>
      </c>
      <c r="I10" s="38">
        <v>95</v>
      </c>
      <c r="J10" s="84">
        <f t="shared" si="0"/>
        <v>94.33333333333333</v>
      </c>
      <c r="K10" s="85">
        <v>90</v>
      </c>
      <c r="L10" s="83">
        <v>100</v>
      </c>
      <c r="M10" s="83">
        <v>96</v>
      </c>
      <c r="N10" s="86">
        <f t="shared" si="1"/>
        <v>98</v>
      </c>
      <c r="O10" s="84">
        <f t="shared" si="2"/>
        <v>192.33333333333331</v>
      </c>
      <c r="P10" s="116">
        <f>VLOOKUP($A$8:$A$86,'Body do MiČR'!$B$3:$D$102,2)</f>
        <v>60</v>
      </c>
      <c r="S10" s="9"/>
      <c r="T10" s="9"/>
    </row>
    <row r="11" spans="1:20" ht="15" customHeight="1">
      <c r="A11" s="117">
        <v>4</v>
      </c>
      <c r="B11" s="65" t="s">
        <v>75</v>
      </c>
      <c r="C11" s="93" t="s">
        <v>79</v>
      </c>
      <c r="D11" s="92" t="s">
        <v>182</v>
      </c>
      <c r="E11" s="92" t="s">
        <v>178</v>
      </c>
      <c r="F11" s="91" t="s">
        <v>187</v>
      </c>
      <c r="G11" s="38">
        <v>96</v>
      </c>
      <c r="H11" s="38">
        <v>95</v>
      </c>
      <c r="I11" s="38">
        <v>96</v>
      </c>
      <c r="J11" s="84">
        <f t="shared" si="0"/>
        <v>95.66666666666667</v>
      </c>
      <c r="K11" s="83">
        <v>94</v>
      </c>
      <c r="L11" s="85">
        <v>94</v>
      </c>
      <c r="M11" s="83">
        <v>98</v>
      </c>
      <c r="N11" s="86">
        <f t="shared" si="1"/>
        <v>96</v>
      </c>
      <c r="O11" s="84">
        <f t="shared" si="2"/>
        <v>191.66666666666669</v>
      </c>
      <c r="P11" s="116">
        <f>VLOOKUP($A$8:$A$86,'Body do MiČR'!$B$3:$D$102,2)</f>
        <v>50</v>
      </c>
      <c r="S11" s="9"/>
      <c r="T11" s="9"/>
    </row>
    <row r="12" spans="1:20" ht="15" customHeight="1">
      <c r="A12" s="117">
        <v>5</v>
      </c>
      <c r="B12" s="65" t="s">
        <v>574</v>
      </c>
      <c r="C12" s="91" t="s">
        <v>575</v>
      </c>
      <c r="D12" s="92" t="s">
        <v>182</v>
      </c>
      <c r="E12" s="294" t="s">
        <v>461</v>
      </c>
      <c r="F12" s="49" t="s">
        <v>442</v>
      </c>
      <c r="G12" s="38">
        <v>94</v>
      </c>
      <c r="H12" s="38">
        <v>93</v>
      </c>
      <c r="I12" s="38">
        <v>94</v>
      </c>
      <c r="J12" s="84">
        <f t="shared" si="0"/>
        <v>93.66666666666667</v>
      </c>
      <c r="K12" s="83">
        <v>95</v>
      </c>
      <c r="L12" s="83">
        <v>98</v>
      </c>
      <c r="M12" s="85">
        <v>95</v>
      </c>
      <c r="N12" s="86">
        <f t="shared" si="1"/>
        <v>96.5</v>
      </c>
      <c r="O12" s="84">
        <f t="shared" si="2"/>
        <v>190.16666666666669</v>
      </c>
      <c r="P12" s="116">
        <f>VLOOKUP($A$8:$A$86,'Body do MiČR'!$B$3:$D$102,2)</f>
        <v>45</v>
      </c>
      <c r="S12" s="9"/>
      <c r="T12" s="9"/>
    </row>
    <row r="13" spans="1:20" ht="15" customHeight="1">
      <c r="A13" s="117">
        <v>6</v>
      </c>
      <c r="B13" s="57" t="s">
        <v>60</v>
      </c>
      <c r="C13" s="49" t="s">
        <v>61</v>
      </c>
      <c r="D13" s="50" t="s">
        <v>182</v>
      </c>
      <c r="E13" s="50" t="s">
        <v>480</v>
      </c>
      <c r="F13" s="49" t="s">
        <v>462</v>
      </c>
      <c r="G13" s="38">
        <v>96</v>
      </c>
      <c r="H13" s="38">
        <v>96</v>
      </c>
      <c r="I13" s="38">
        <v>97</v>
      </c>
      <c r="J13" s="84">
        <f t="shared" si="0"/>
        <v>96.33333333333333</v>
      </c>
      <c r="K13" s="83">
        <v>94</v>
      </c>
      <c r="L13" s="83">
        <v>91</v>
      </c>
      <c r="M13" s="85">
        <v>85</v>
      </c>
      <c r="N13" s="86">
        <f t="shared" si="1"/>
        <v>92.5</v>
      </c>
      <c r="O13" s="84">
        <f t="shared" si="2"/>
        <v>188.83333333333331</v>
      </c>
      <c r="P13" s="116">
        <f>VLOOKUP($A$8:$A$86,'Body do MiČR'!$B$3:$D$102,2)</f>
        <v>40</v>
      </c>
      <c r="S13" s="9"/>
      <c r="T13" s="9"/>
    </row>
    <row r="14" spans="1:20" ht="15" customHeight="1">
      <c r="A14" s="117">
        <v>7</v>
      </c>
      <c r="B14" s="89" t="s">
        <v>73</v>
      </c>
      <c r="C14" s="72" t="s">
        <v>74</v>
      </c>
      <c r="D14" s="71" t="s">
        <v>130</v>
      </c>
      <c r="E14" s="381" t="s">
        <v>177</v>
      </c>
      <c r="F14" s="384" t="s">
        <v>63</v>
      </c>
      <c r="G14" s="370" t="s">
        <v>557</v>
      </c>
      <c r="H14" s="370" t="s">
        <v>560</v>
      </c>
      <c r="I14" s="370" t="s">
        <v>557</v>
      </c>
      <c r="J14" s="84">
        <v>88</v>
      </c>
      <c r="K14" s="83">
        <v>100</v>
      </c>
      <c r="L14" s="85">
        <v>94</v>
      </c>
      <c r="M14" s="83">
        <v>100</v>
      </c>
      <c r="N14" s="86">
        <f t="shared" si="1"/>
        <v>100</v>
      </c>
      <c r="O14" s="84">
        <f t="shared" si="2"/>
        <v>188</v>
      </c>
      <c r="P14" s="116">
        <f>VLOOKUP($A$8:$A$86,'Body do MiČR'!$B$3:$D$102,2)</f>
        <v>36</v>
      </c>
      <c r="S14" s="9"/>
      <c r="T14" s="9"/>
    </row>
    <row r="15" spans="1:20" ht="15" customHeight="1">
      <c r="A15" s="117">
        <v>8</v>
      </c>
      <c r="B15" s="65" t="s">
        <v>452</v>
      </c>
      <c r="C15" s="287" t="s">
        <v>453</v>
      </c>
      <c r="D15" s="92" t="s">
        <v>185</v>
      </c>
      <c r="E15" s="286" t="s">
        <v>454</v>
      </c>
      <c r="F15" s="287" t="s">
        <v>63</v>
      </c>
      <c r="G15" s="370" t="s">
        <v>558</v>
      </c>
      <c r="H15" s="370" t="s">
        <v>559</v>
      </c>
      <c r="I15" s="370" t="s">
        <v>560</v>
      </c>
      <c r="J15" s="84">
        <v>87.67</v>
      </c>
      <c r="K15" s="83">
        <v>96</v>
      </c>
      <c r="L15" s="83">
        <v>100</v>
      </c>
      <c r="M15" s="85">
        <v>86</v>
      </c>
      <c r="N15" s="86">
        <f t="shared" si="1"/>
        <v>98</v>
      </c>
      <c r="O15" s="84">
        <f t="shared" si="2"/>
        <v>185.67000000000002</v>
      </c>
      <c r="P15" s="116">
        <f>VLOOKUP($A$8:$A$86,'Body do MiČR'!$B$3:$D$102,2)</f>
        <v>32</v>
      </c>
      <c r="S15" s="9"/>
      <c r="T15" s="9"/>
    </row>
    <row r="16" spans="1:20" ht="15" customHeight="1" thickBot="1">
      <c r="A16" s="179">
        <v>9</v>
      </c>
      <c r="B16" s="376" t="s">
        <v>455</v>
      </c>
      <c r="C16" s="377" t="s">
        <v>456</v>
      </c>
      <c r="D16" s="378" t="s">
        <v>185</v>
      </c>
      <c r="E16" s="380" t="s">
        <v>457</v>
      </c>
      <c r="F16" s="383" t="s">
        <v>437</v>
      </c>
      <c r="G16" s="371" t="s">
        <v>557</v>
      </c>
      <c r="H16" s="371" t="s">
        <v>561</v>
      </c>
      <c r="I16" s="371" t="s">
        <v>558</v>
      </c>
      <c r="J16" s="180">
        <v>86.33</v>
      </c>
      <c r="K16" s="88">
        <v>88</v>
      </c>
      <c r="L16" s="87">
        <v>98</v>
      </c>
      <c r="M16" s="87">
        <v>94</v>
      </c>
      <c r="N16" s="181">
        <f t="shared" si="1"/>
        <v>96</v>
      </c>
      <c r="O16" s="180">
        <f t="shared" si="2"/>
        <v>182.32999999999998</v>
      </c>
      <c r="P16" s="115">
        <f>VLOOKUP($A$8:$A$86,'Body do MiČR'!$B$3:$D$102,2)</f>
        <v>29</v>
      </c>
      <c r="S16" s="9"/>
      <c r="T16" s="9"/>
    </row>
    <row r="17" ht="15" customHeight="1" thickBot="1"/>
    <row r="18" spans="2:16" ht="15" customHeight="1">
      <c r="B18" s="11" t="s">
        <v>29</v>
      </c>
      <c r="C18" s="445" t="s">
        <v>25</v>
      </c>
      <c r="D18" s="445"/>
      <c r="E18" s="12" t="s">
        <v>9</v>
      </c>
      <c r="F18" s="446" t="s">
        <v>38</v>
      </c>
      <c r="G18" s="446"/>
      <c r="H18" s="446"/>
      <c r="I18" s="447" t="s">
        <v>39</v>
      </c>
      <c r="J18" s="447"/>
      <c r="K18" s="448" t="s">
        <v>25</v>
      </c>
      <c r="L18" s="448"/>
      <c r="M18" s="448"/>
      <c r="N18" s="14" t="s">
        <v>9</v>
      </c>
      <c r="O18" s="446" t="s">
        <v>38</v>
      </c>
      <c r="P18" s="446"/>
    </row>
    <row r="19" spans="2:16" ht="15" customHeight="1">
      <c r="B19" s="18" t="s">
        <v>209</v>
      </c>
      <c r="C19" s="451" t="s">
        <v>108</v>
      </c>
      <c r="D19" s="451"/>
      <c r="E19" s="16" t="s">
        <v>551</v>
      </c>
      <c r="F19" s="450"/>
      <c r="G19" s="450"/>
      <c r="H19" s="450"/>
      <c r="I19" s="452" t="s">
        <v>40</v>
      </c>
      <c r="J19" s="452"/>
      <c r="K19" s="453" t="s">
        <v>120</v>
      </c>
      <c r="L19" s="454"/>
      <c r="M19" s="455"/>
      <c r="N19" s="155" t="s">
        <v>303</v>
      </c>
      <c r="O19" s="450"/>
      <c r="P19" s="450"/>
    </row>
    <row r="20" spans="2:16" ht="15" customHeight="1">
      <c r="B20" s="18" t="s">
        <v>550</v>
      </c>
      <c r="C20" s="451" t="s">
        <v>257</v>
      </c>
      <c r="D20" s="451"/>
      <c r="E20" s="16" t="s">
        <v>309</v>
      </c>
      <c r="F20" s="450"/>
      <c r="G20" s="450"/>
      <c r="H20" s="450"/>
      <c r="I20" s="452" t="s">
        <v>41</v>
      </c>
      <c r="J20" s="452"/>
      <c r="K20" s="453" t="s">
        <v>114</v>
      </c>
      <c r="L20" s="454"/>
      <c r="M20" s="455"/>
      <c r="N20" s="155" t="s">
        <v>276</v>
      </c>
      <c r="O20" s="450"/>
      <c r="P20" s="450"/>
    </row>
    <row r="21" spans="2:16" ht="15" customHeight="1">
      <c r="B21" s="18">
        <v>3</v>
      </c>
      <c r="C21" s="451" t="s">
        <v>66</v>
      </c>
      <c r="D21" s="451"/>
      <c r="E21" s="16" t="s">
        <v>283</v>
      </c>
      <c r="F21" s="450"/>
      <c r="G21" s="450"/>
      <c r="H21" s="450"/>
      <c r="I21" s="456"/>
      <c r="J21" s="456"/>
      <c r="K21" s="453" t="s">
        <v>253</v>
      </c>
      <c r="L21" s="454"/>
      <c r="M21" s="455"/>
      <c r="N21" s="155" t="s">
        <v>302</v>
      </c>
      <c r="O21" s="450"/>
      <c r="P21" s="450"/>
    </row>
    <row r="22" spans="2:16" ht="15" customHeight="1">
      <c r="B22" s="18" t="s">
        <v>565</v>
      </c>
      <c r="C22" s="451" t="s">
        <v>252</v>
      </c>
      <c r="D22" s="451"/>
      <c r="E22" s="16" t="s">
        <v>216</v>
      </c>
      <c r="F22" s="450"/>
      <c r="G22" s="450"/>
      <c r="H22" s="450"/>
      <c r="I22" s="456"/>
      <c r="J22" s="456"/>
      <c r="K22" s="453"/>
      <c r="L22" s="454"/>
      <c r="M22" s="455"/>
      <c r="N22" s="155"/>
      <c r="O22" s="450"/>
      <c r="P22" s="450"/>
    </row>
    <row r="23" spans="2:16" ht="15" customHeight="1">
      <c r="B23" s="18">
        <v>2</v>
      </c>
      <c r="C23" s="451" t="s">
        <v>88</v>
      </c>
      <c r="D23" s="451"/>
      <c r="E23" s="16" t="s">
        <v>282</v>
      </c>
      <c r="F23" s="450"/>
      <c r="G23" s="450"/>
      <c r="H23" s="450"/>
      <c r="I23" s="458"/>
      <c r="J23" s="458"/>
      <c r="K23" s="459"/>
      <c r="L23" s="460"/>
      <c r="M23" s="460"/>
      <c r="N23" s="119"/>
      <c r="O23" s="450"/>
      <c r="P23" s="450"/>
    </row>
    <row r="24" spans="2:16" ht="15" customHeight="1">
      <c r="B24" s="18">
        <v>3</v>
      </c>
      <c r="C24" s="451" t="s">
        <v>114</v>
      </c>
      <c r="D24" s="451"/>
      <c r="E24" s="16" t="s">
        <v>276</v>
      </c>
      <c r="F24" s="450"/>
      <c r="G24" s="450"/>
      <c r="H24" s="450"/>
      <c r="I24" s="457" t="s">
        <v>42</v>
      </c>
      <c r="J24" s="457"/>
      <c r="K24" s="453" t="s">
        <v>252</v>
      </c>
      <c r="L24" s="454"/>
      <c r="M24" s="455"/>
      <c r="N24" s="155" t="s">
        <v>216</v>
      </c>
      <c r="O24" s="450"/>
      <c r="P24" s="450"/>
    </row>
    <row r="25" spans="2:16" ht="15" customHeight="1" thickBot="1">
      <c r="B25" s="19" t="s">
        <v>43</v>
      </c>
      <c r="C25" s="464" t="s">
        <v>253</v>
      </c>
      <c r="D25" s="464"/>
      <c r="E25" s="212" t="s">
        <v>302</v>
      </c>
      <c r="F25" s="462"/>
      <c r="G25" s="462"/>
      <c r="H25" s="462"/>
      <c r="I25" s="465" t="s">
        <v>43</v>
      </c>
      <c r="J25" s="465"/>
      <c r="K25" s="466" t="s">
        <v>196</v>
      </c>
      <c r="L25" s="467"/>
      <c r="M25" s="468"/>
      <c r="N25" s="212" t="s">
        <v>314</v>
      </c>
      <c r="O25" s="462"/>
      <c r="P25" s="462"/>
    </row>
    <row r="26" spans="1:11" ht="15" customHeight="1">
      <c r="A26" s="21"/>
      <c r="B26" s="21"/>
      <c r="C26" s="469"/>
      <c r="D26" s="469"/>
      <c r="E26" s="21"/>
      <c r="F26" s="22"/>
      <c r="G26" s="22"/>
      <c r="H26" s="23"/>
      <c r="I26" s="23"/>
      <c r="J26" s="23"/>
      <c r="K26" s="23"/>
    </row>
    <row r="27" spans="1:11" ht="15" customHeight="1">
      <c r="A27" s="21"/>
      <c r="B27" s="24"/>
      <c r="C27" s="24"/>
      <c r="E27" s="25"/>
      <c r="F27" s="22"/>
      <c r="G27" s="22"/>
      <c r="H27" s="23"/>
      <c r="I27" s="372"/>
      <c r="J27" s="23"/>
      <c r="K27" s="23"/>
    </row>
    <row r="28" spans="1:11" ht="15" customHeight="1">
      <c r="A28" s="21"/>
      <c r="B28" s="24"/>
      <c r="C28" s="24"/>
      <c r="E28" s="25"/>
      <c r="F28" s="22"/>
      <c r="G28" s="22"/>
      <c r="H28" s="23"/>
      <c r="I28" s="23"/>
      <c r="J28" s="23"/>
      <c r="K28" s="23"/>
    </row>
    <row r="29" spans="1:11" ht="15" customHeight="1">
      <c r="A29" s="21"/>
      <c r="B29" s="24"/>
      <c r="C29" s="24"/>
      <c r="E29" s="25"/>
      <c r="F29" s="24"/>
      <c r="G29" s="22"/>
      <c r="H29" s="23"/>
      <c r="I29" s="23"/>
      <c r="J29" s="23"/>
      <c r="K29" s="23"/>
    </row>
    <row r="30" spans="1:11" ht="15" customHeight="1">
      <c r="A30" s="21"/>
      <c r="B30" s="24"/>
      <c r="C30" s="24"/>
      <c r="E30" s="25"/>
      <c r="F30" s="22"/>
      <c r="G30" s="22"/>
      <c r="H30" s="23"/>
      <c r="I30" s="23"/>
      <c r="J30" s="23"/>
      <c r="K30" s="23"/>
    </row>
    <row r="31" spans="1:3" ht="15" customHeight="1">
      <c r="A31" s="21"/>
      <c r="B31" s="24"/>
      <c r="C31" s="24"/>
    </row>
    <row r="32" spans="1:3" ht="15" customHeight="1">
      <c r="A32" s="21"/>
      <c r="B32" s="24"/>
      <c r="C32" s="24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8:D18"/>
    <mergeCell ref="F18:H18"/>
    <mergeCell ref="I18:J18"/>
    <mergeCell ref="K18:M18"/>
    <mergeCell ref="O18:P18"/>
    <mergeCell ref="J6:J7"/>
    <mergeCell ref="K6:M6"/>
    <mergeCell ref="N6:N7"/>
    <mergeCell ref="O6:O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21:P21"/>
    <mergeCell ref="C22:D22"/>
    <mergeCell ref="F22:H22"/>
    <mergeCell ref="I22:J22"/>
    <mergeCell ref="K22:M22"/>
    <mergeCell ref="O22:P22"/>
    <mergeCell ref="C21:D21"/>
    <mergeCell ref="F21:H21"/>
    <mergeCell ref="I21:J21"/>
    <mergeCell ref="K21:M21"/>
    <mergeCell ref="K24:M24"/>
    <mergeCell ref="O24:P24"/>
    <mergeCell ref="C23:D23"/>
    <mergeCell ref="F23:H23"/>
    <mergeCell ref="I23:J23"/>
    <mergeCell ref="K23:M23"/>
    <mergeCell ref="O23:P23"/>
    <mergeCell ref="C24:D24"/>
    <mergeCell ref="F24:H24"/>
    <mergeCell ref="I24:J24"/>
    <mergeCell ref="O25:P25"/>
    <mergeCell ref="C26:D26"/>
    <mergeCell ref="C25:D25"/>
    <mergeCell ref="F25:H25"/>
    <mergeCell ref="I25:J25"/>
    <mergeCell ref="K25:M2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417</v>
      </c>
      <c r="B3" s="441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18">
        <v>1</v>
      </c>
      <c r="B8" s="396" t="s">
        <v>465</v>
      </c>
      <c r="C8" s="398" t="s">
        <v>466</v>
      </c>
      <c r="D8" s="320" t="s">
        <v>443</v>
      </c>
      <c r="E8" s="400" t="s">
        <v>467</v>
      </c>
      <c r="F8" s="398" t="s">
        <v>59</v>
      </c>
      <c r="G8" s="39">
        <v>96</v>
      </c>
      <c r="H8" s="39">
        <v>97</v>
      </c>
      <c r="I8" s="39">
        <v>98</v>
      </c>
      <c r="J8" s="79">
        <f>AVERAGE(G8:I8)</f>
        <v>97</v>
      </c>
      <c r="K8" s="80">
        <v>88</v>
      </c>
      <c r="L8" s="81">
        <v>85</v>
      </c>
      <c r="M8" s="80">
        <v>94</v>
      </c>
      <c r="N8" s="82">
        <f>((K8+L8+M8)-MIN(K8:M8))/2</f>
        <v>91</v>
      </c>
      <c r="O8" s="79">
        <f>J8+N8</f>
        <v>188</v>
      </c>
      <c r="P8" s="114">
        <f>VLOOKUP($A$8:$A$90,'Body do MiČR'!$B$3:$D$102,2)</f>
        <v>100</v>
      </c>
      <c r="S8" s="9"/>
      <c r="T8" s="9"/>
    </row>
    <row r="9" spans="1:20" ht="15" customHeight="1">
      <c r="A9" s="117">
        <v>2</v>
      </c>
      <c r="B9" s="312" t="s">
        <v>90</v>
      </c>
      <c r="C9" s="277" t="s">
        <v>190</v>
      </c>
      <c r="D9" s="278" t="s">
        <v>52</v>
      </c>
      <c r="E9" s="279" t="s">
        <v>179</v>
      </c>
      <c r="F9" s="280" t="s">
        <v>51</v>
      </c>
      <c r="G9" s="38">
        <v>87</v>
      </c>
      <c r="H9" s="38">
        <v>87</v>
      </c>
      <c r="I9" s="38">
        <v>88</v>
      </c>
      <c r="J9" s="84">
        <f>AVERAGE(G9:I9)</f>
        <v>87.33333333333333</v>
      </c>
      <c r="K9" s="83">
        <v>96</v>
      </c>
      <c r="L9" s="83">
        <v>100</v>
      </c>
      <c r="M9" s="85">
        <v>94</v>
      </c>
      <c r="N9" s="86">
        <f>((K9+L9+M9)-MIN(K9:M9))/2</f>
        <v>98</v>
      </c>
      <c r="O9" s="84">
        <f>J9+N9</f>
        <v>185.33333333333331</v>
      </c>
      <c r="P9" s="116">
        <f>VLOOKUP($A$8:$A$90,'Body do MiČR'!$B$3:$D$102,2)</f>
        <v>80</v>
      </c>
      <c r="S9" s="9"/>
      <c r="T9" s="9"/>
    </row>
    <row r="10" spans="1:20" ht="15" customHeight="1" thickBot="1">
      <c r="A10" s="179">
        <v>3</v>
      </c>
      <c r="B10" s="395" t="s">
        <v>507</v>
      </c>
      <c r="C10" s="397" t="s">
        <v>508</v>
      </c>
      <c r="D10" s="317" t="s">
        <v>356</v>
      </c>
      <c r="E10" s="399" t="s">
        <v>509</v>
      </c>
      <c r="F10" s="397" t="s">
        <v>55</v>
      </c>
      <c r="G10" s="40">
        <v>75</v>
      </c>
      <c r="H10" s="40">
        <v>78</v>
      </c>
      <c r="I10" s="40">
        <v>80</v>
      </c>
      <c r="J10" s="180">
        <f>AVERAGE(G10:I10)</f>
        <v>77.66666666666667</v>
      </c>
      <c r="K10" s="88">
        <v>83</v>
      </c>
      <c r="L10" s="87">
        <v>93</v>
      </c>
      <c r="M10" s="87">
        <v>92</v>
      </c>
      <c r="N10" s="181">
        <f>((K10+L10+M10)-MIN(K10:M10))/2</f>
        <v>92.5</v>
      </c>
      <c r="O10" s="180">
        <f>J10+N10</f>
        <v>170.16666666666669</v>
      </c>
      <c r="P10" s="115">
        <f>VLOOKUP($A$8:$A$90,'Body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45" t="s">
        <v>25</v>
      </c>
      <c r="D12" s="445"/>
      <c r="E12" s="12" t="s">
        <v>9</v>
      </c>
      <c r="F12" s="446" t="s">
        <v>38</v>
      </c>
      <c r="G12" s="446"/>
      <c r="H12" s="446"/>
      <c r="I12" s="447" t="s">
        <v>39</v>
      </c>
      <c r="J12" s="447"/>
      <c r="K12" s="448" t="s">
        <v>25</v>
      </c>
      <c r="L12" s="448"/>
      <c r="M12" s="448"/>
      <c r="N12" s="14" t="s">
        <v>9</v>
      </c>
      <c r="O12" s="446" t="s">
        <v>38</v>
      </c>
      <c r="P12" s="446"/>
    </row>
    <row r="13" spans="2:16" ht="15" customHeight="1">
      <c r="B13" s="18" t="s">
        <v>209</v>
      </c>
      <c r="C13" s="473" t="s">
        <v>553</v>
      </c>
      <c r="D13" s="474"/>
      <c r="E13" s="314" t="s">
        <v>284</v>
      </c>
      <c r="F13" s="450"/>
      <c r="G13" s="450"/>
      <c r="H13" s="450"/>
      <c r="I13" s="452" t="s">
        <v>40</v>
      </c>
      <c r="J13" s="452"/>
      <c r="K13" s="453" t="s">
        <v>120</v>
      </c>
      <c r="L13" s="454"/>
      <c r="M13" s="455"/>
      <c r="N13" s="155" t="s">
        <v>303</v>
      </c>
      <c r="O13" s="450"/>
      <c r="P13" s="450"/>
    </row>
    <row r="14" spans="2:16" ht="15" customHeight="1">
      <c r="B14" s="18" t="s">
        <v>550</v>
      </c>
      <c r="C14" s="451" t="s">
        <v>88</v>
      </c>
      <c r="D14" s="451"/>
      <c r="E14" s="16" t="s">
        <v>282</v>
      </c>
      <c r="F14" s="450"/>
      <c r="G14" s="450"/>
      <c r="H14" s="450"/>
      <c r="I14" s="452" t="s">
        <v>41</v>
      </c>
      <c r="J14" s="452"/>
      <c r="K14" s="453" t="s">
        <v>122</v>
      </c>
      <c r="L14" s="454"/>
      <c r="M14" s="455"/>
      <c r="N14" s="155" t="s">
        <v>299</v>
      </c>
      <c r="O14" s="450"/>
      <c r="P14" s="450"/>
    </row>
    <row r="15" spans="2:16" ht="15" customHeight="1">
      <c r="B15" s="18">
        <v>3</v>
      </c>
      <c r="C15" s="451" t="s">
        <v>252</v>
      </c>
      <c r="D15" s="451"/>
      <c r="E15" s="16" t="s">
        <v>216</v>
      </c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5"/>
      <c r="C16" s="451"/>
      <c r="D16" s="451"/>
      <c r="E16" s="16"/>
      <c r="F16" s="450"/>
      <c r="G16" s="450"/>
      <c r="H16" s="450"/>
      <c r="I16" s="456"/>
      <c r="J16" s="456"/>
      <c r="K16" s="453"/>
      <c r="L16" s="454"/>
      <c r="M16" s="455"/>
      <c r="N16" s="155"/>
      <c r="O16" s="450"/>
      <c r="P16" s="450"/>
    </row>
    <row r="17" spans="2:16" ht="15" customHeight="1">
      <c r="B17" s="15"/>
      <c r="C17" s="451"/>
      <c r="D17" s="451"/>
      <c r="E17" s="16"/>
      <c r="F17" s="450"/>
      <c r="G17" s="450"/>
      <c r="H17" s="450"/>
      <c r="I17" s="458"/>
      <c r="J17" s="458"/>
      <c r="K17" s="459"/>
      <c r="L17" s="460"/>
      <c r="M17" s="460"/>
      <c r="N17" s="119"/>
      <c r="O17" s="450"/>
      <c r="P17" s="450"/>
    </row>
    <row r="18" spans="2:16" ht="15" customHeight="1">
      <c r="B18" s="15"/>
      <c r="C18" s="451"/>
      <c r="D18" s="451"/>
      <c r="E18" s="16"/>
      <c r="F18" s="450"/>
      <c r="G18" s="450"/>
      <c r="H18" s="450"/>
      <c r="I18" s="457" t="s">
        <v>42</v>
      </c>
      <c r="J18" s="457"/>
      <c r="K18" s="453" t="s">
        <v>252</v>
      </c>
      <c r="L18" s="454"/>
      <c r="M18" s="455"/>
      <c r="N18" s="155" t="s">
        <v>216</v>
      </c>
      <c r="O18" s="450"/>
      <c r="P18" s="450"/>
    </row>
    <row r="19" spans="2:16" ht="15" customHeight="1" thickBot="1">
      <c r="B19" s="19" t="s">
        <v>43</v>
      </c>
      <c r="C19" s="464"/>
      <c r="D19" s="464"/>
      <c r="E19" s="212"/>
      <c r="F19" s="462"/>
      <c r="G19" s="462"/>
      <c r="H19" s="462"/>
      <c r="I19" s="465" t="s">
        <v>43</v>
      </c>
      <c r="J19" s="465"/>
      <c r="K19" s="466" t="s">
        <v>196</v>
      </c>
      <c r="L19" s="467"/>
      <c r="M19" s="468"/>
      <c r="N19" s="212" t="s">
        <v>314</v>
      </c>
      <c r="O19" s="462"/>
      <c r="P19" s="462"/>
    </row>
    <row r="20" spans="1:11" ht="15" customHeight="1">
      <c r="A20" s="21"/>
      <c r="B20" s="21"/>
      <c r="C20" s="469"/>
      <c r="D20" s="469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4" ht="15" customHeight="1">
      <c r="A25" s="21"/>
      <c r="B25" s="24"/>
      <c r="C25" s="24"/>
      <c r="K25" s="23"/>
      <c r="L25" s="22"/>
      <c r="M25" s="22"/>
      <c r="N25" s="32"/>
    </row>
    <row r="26" spans="1:3" ht="15" customHeight="1">
      <c r="A26" s="21"/>
      <c r="B26" s="24"/>
      <c r="C26" s="24"/>
    </row>
  </sheetData>
  <sheetProtection/>
  <mergeCells count="56"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O18:P18"/>
    <mergeCell ref="C17:D17"/>
    <mergeCell ref="F17:H17"/>
    <mergeCell ref="I17:J17"/>
    <mergeCell ref="K17:M17"/>
    <mergeCell ref="C18:D18"/>
    <mergeCell ref="F18:H18"/>
    <mergeCell ref="I18:J18"/>
    <mergeCell ref="K18:M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D6:D7"/>
    <mergeCell ref="E6:E7"/>
    <mergeCell ref="F6:F7"/>
    <mergeCell ref="G6:I6"/>
    <mergeCell ref="A3:B4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7.8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510</v>
      </c>
      <c r="B3" s="441"/>
      <c r="C3" s="441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441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06">
        <v>1</v>
      </c>
      <c r="B8" s="297" t="s">
        <v>67</v>
      </c>
      <c r="C8" s="321" t="s">
        <v>80</v>
      </c>
      <c r="D8" s="322" t="s">
        <v>57</v>
      </c>
      <c r="E8" s="322" t="s">
        <v>68</v>
      </c>
      <c r="F8" s="323" t="s">
        <v>69</v>
      </c>
      <c r="G8" s="324">
        <v>85</v>
      </c>
      <c r="H8" s="324">
        <v>86</v>
      </c>
      <c r="I8" s="324">
        <v>90</v>
      </c>
      <c r="J8" s="325">
        <f>AVERAGE(G8:I8)</f>
        <v>87</v>
      </c>
      <c r="K8" s="80">
        <v>100</v>
      </c>
      <c r="L8" s="80">
        <v>94</v>
      </c>
      <c r="M8" s="81">
        <v>94</v>
      </c>
      <c r="N8" s="183">
        <f>((K8+L8+M8)-MIN(K8:M8))/2</f>
        <v>97</v>
      </c>
      <c r="O8" s="182">
        <f>J8+N8</f>
        <v>184</v>
      </c>
      <c r="P8" s="114">
        <f>VLOOKUP($A$8:$A$90,'Body do MiČR'!$B$3:$D$102,2)</f>
        <v>100</v>
      </c>
      <c r="S8" s="9"/>
      <c r="T8" s="9"/>
    </row>
    <row r="9" spans="1:20" ht="15" customHeight="1">
      <c r="A9" s="98">
        <v>2</v>
      </c>
      <c r="B9" s="288" t="s">
        <v>448</v>
      </c>
      <c r="C9" s="289" t="s">
        <v>449</v>
      </c>
      <c r="D9" s="290" t="s">
        <v>450</v>
      </c>
      <c r="E9" s="401" t="s">
        <v>468</v>
      </c>
      <c r="F9" s="291" t="s">
        <v>51</v>
      </c>
      <c r="G9" s="268">
        <v>86</v>
      </c>
      <c r="H9" s="268">
        <v>88</v>
      </c>
      <c r="I9" s="268">
        <v>90</v>
      </c>
      <c r="J9" s="298">
        <f>AVERAGE(G9:I9)</f>
        <v>88</v>
      </c>
      <c r="K9" s="85">
        <v>84</v>
      </c>
      <c r="L9" s="83">
        <v>94</v>
      </c>
      <c r="M9" s="83">
        <v>98</v>
      </c>
      <c r="N9" s="293">
        <f>((K9+L9+M9)-MIN(K9:M9))/2</f>
        <v>96</v>
      </c>
      <c r="O9" s="292">
        <f>J9+N9</f>
        <v>184</v>
      </c>
      <c r="P9" s="116">
        <f>VLOOKUP($A$8:$A$90,'Body do MiČR'!$B$3:$D$102,2)</f>
        <v>80</v>
      </c>
      <c r="S9" s="9"/>
      <c r="T9" s="9"/>
    </row>
    <row r="10" spans="1:20" ht="15" customHeight="1" thickBot="1">
      <c r="A10" s="107">
        <v>3</v>
      </c>
      <c r="B10" s="331" t="s">
        <v>469</v>
      </c>
      <c r="C10" s="326" t="s">
        <v>470</v>
      </c>
      <c r="D10" s="327" t="s">
        <v>443</v>
      </c>
      <c r="E10" s="327" t="s">
        <v>511</v>
      </c>
      <c r="F10" s="328" t="s">
        <v>69</v>
      </c>
      <c r="G10" s="40">
        <v>93</v>
      </c>
      <c r="H10" s="40">
        <v>96</v>
      </c>
      <c r="I10" s="40">
        <v>92</v>
      </c>
      <c r="J10" s="180">
        <f>AVERAGE(G10:I10)</f>
        <v>93.66666666666667</v>
      </c>
      <c r="K10" s="88">
        <v>82</v>
      </c>
      <c r="L10" s="87">
        <v>92</v>
      </c>
      <c r="M10" s="87">
        <v>84</v>
      </c>
      <c r="N10" s="329">
        <f>((K10+L10+M10)-MIN(K10:M10))/2</f>
        <v>88</v>
      </c>
      <c r="O10" s="330">
        <f>J10+N10</f>
        <v>181.66666666666669</v>
      </c>
      <c r="P10" s="115">
        <f>VLOOKUP($A$8:$A$90,'Body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45" t="s">
        <v>25</v>
      </c>
      <c r="D12" s="445"/>
      <c r="E12" s="12" t="s">
        <v>9</v>
      </c>
      <c r="F12" s="446" t="s">
        <v>38</v>
      </c>
      <c r="G12" s="446"/>
      <c r="H12" s="446"/>
      <c r="I12" s="447" t="s">
        <v>39</v>
      </c>
      <c r="J12" s="447"/>
      <c r="K12" s="448" t="s">
        <v>25</v>
      </c>
      <c r="L12" s="448"/>
      <c r="M12" s="448"/>
      <c r="N12" s="14" t="s">
        <v>9</v>
      </c>
      <c r="O12" s="446" t="s">
        <v>38</v>
      </c>
      <c r="P12" s="446"/>
    </row>
    <row r="13" spans="2:16" ht="15" customHeight="1">
      <c r="B13" s="18" t="s">
        <v>209</v>
      </c>
      <c r="C13" s="451" t="s">
        <v>75</v>
      </c>
      <c r="D13" s="451"/>
      <c r="E13" s="16" t="s">
        <v>552</v>
      </c>
      <c r="F13" s="450"/>
      <c r="G13" s="450"/>
      <c r="H13" s="450"/>
      <c r="I13" s="452" t="s">
        <v>40</v>
      </c>
      <c r="J13" s="452"/>
      <c r="K13" s="453" t="s">
        <v>120</v>
      </c>
      <c r="L13" s="454"/>
      <c r="M13" s="455"/>
      <c r="N13" s="155" t="s">
        <v>303</v>
      </c>
      <c r="O13" s="450"/>
      <c r="P13" s="450"/>
    </row>
    <row r="14" spans="2:16" ht="15" customHeight="1">
      <c r="B14" s="18" t="s">
        <v>550</v>
      </c>
      <c r="C14" s="451" t="s">
        <v>257</v>
      </c>
      <c r="D14" s="451"/>
      <c r="E14" s="16" t="s">
        <v>309</v>
      </c>
      <c r="F14" s="450"/>
      <c r="G14" s="450"/>
      <c r="H14" s="450"/>
      <c r="I14" s="452" t="s">
        <v>41</v>
      </c>
      <c r="J14" s="452"/>
      <c r="K14" s="453" t="s">
        <v>122</v>
      </c>
      <c r="L14" s="454"/>
      <c r="M14" s="455"/>
      <c r="N14" s="155" t="s">
        <v>299</v>
      </c>
      <c r="O14" s="450"/>
      <c r="P14" s="450"/>
    </row>
    <row r="15" spans="2:16" ht="15" customHeight="1">
      <c r="B15" s="18">
        <v>3</v>
      </c>
      <c r="C15" s="451" t="s">
        <v>66</v>
      </c>
      <c r="D15" s="451"/>
      <c r="E15" s="16" t="s">
        <v>283</v>
      </c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5"/>
      <c r="C16" s="451"/>
      <c r="D16" s="451"/>
      <c r="E16" s="16"/>
      <c r="F16" s="450"/>
      <c r="G16" s="450"/>
      <c r="H16" s="450"/>
      <c r="I16" s="456"/>
      <c r="J16" s="456"/>
      <c r="K16" s="453"/>
      <c r="L16" s="454"/>
      <c r="M16" s="455"/>
      <c r="N16" s="155"/>
      <c r="O16" s="450"/>
      <c r="P16" s="450"/>
    </row>
    <row r="17" spans="2:16" ht="15" customHeight="1">
      <c r="B17" s="15"/>
      <c r="C17" s="451"/>
      <c r="D17" s="451"/>
      <c r="E17" s="16"/>
      <c r="F17" s="450"/>
      <c r="G17" s="450"/>
      <c r="H17" s="450"/>
      <c r="I17" s="458"/>
      <c r="J17" s="458"/>
      <c r="K17" s="459"/>
      <c r="L17" s="460"/>
      <c r="M17" s="460"/>
      <c r="N17" s="119"/>
      <c r="O17" s="450"/>
      <c r="P17" s="450"/>
    </row>
    <row r="18" spans="2:16" ht="15" customHeight="1">
      <c r="B18" s="15"/>
      <c r="C18" s="451"/>
      <c r="D18" s="451"/>
      <c r="E18" s="16"/>
      <c r="F18" s="450"/>
      <c r="G18" s="450"/>
      <c r="H18" s="450"/>
      <c r="I18" s="457" t="s">
        <v>42</v>
      </c>
      <c r="J18" s="457"/>
      <c r="K18" s="453" t="s">
        <v>252</v>
      </c>
      <c r="L18" s="454"/>
      <c r="M18" s="455"/>
      <c r="N18" s="155" t="s">
        <v>216</v>
      </c>
      <c r="O18" s="450"/>
      <c r="P18" s="450"/>
    </row>
    <row r="19" spans="2:16" ht="15" customHeight="1" thickBot="1">
      <c r="B19" s="19" t="s">
        <v>43</v>
      </c>
      <c r="C19" s="464"/>
      <c r="D19" s="464"/>
      <c r="E19" s="212"/>
      <c r="F19" s="462"/>
      <c r="G19" s="462"/>
      <c r="H19" s="462"/>
      <c r="I19" s="465" t="s">
        <v>43</v>
      </c>
      <c r="J19" s="465"/>
      <c r="K19" s="466" t="s">
        <v>196</v>
      </c>
      <c r="L19" s="467"/>
      <c r="M19" s="468"/>
      <c r="N19" s="212" t="s">
        <v>314</v>
      </c>
      <c r="O19" s="462"/>
      <c r="P19" s="462"/>
    </row>
    <row r="20" spans="1:11" ht="15" customHeight="1">
      <c r="A20" s="21"/>
      <c r="B20" s="21"/>
      <c r="C20" s="469"/>
      <c r="D20" s="469"/>
      <c r="E20" s="21"/>
      <c r="F20" s="22"/>
      <c r="G20" s="22"/>
      <c r="H20" s="23"/>
      <c r="I20" s="23"/>
      <c r="J20" s="23"/>
      <c r="K20" s="23"/>
    </row>
    <row r="21" spans="1:14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  <c r="L21" s="22"/>
      <c r="M21" s="22"/>
      <c r="N21" s="32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6">
    <mergeCell ref="A3:C4"/>
    <mergeCell ref="A1:J1"/>
    <mergeCell ref="A2:J2"/>
    <mergeCell ref="C17:D17"/>
    <mergeCell ref="D6:D7"/>
    <mergeCell ref="E6:E7"/>
    <mergeCell ref="F6:F7"/>
    <mergeCell ref="C15:D15"/>
    <mergeCell ref="F15:H15"/>
    <mergeCell ref="G6:I6"/>
    <mergeCell ref="F16:H16"/>
    <mergeCell ref="I16:J16"/>
    <mergeCell ref="A6:A7"/>
    <mergeCell ref="B6:B7"/>
    <mergeCell ref="C6:C7"/>
    <mergeCell ref="C16:D16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K16:M16"/>
    <mergeCell ref="I18:J18"/>
    <mergeCell ref="K18:M18"/>
    <mergeCell ref="O15:P15"/>
    <mergeCell ref="O16:P16"/>
    <mergeCell ref="O18:P18"/>
    <mergeCell ref="I15:J15"/>
    <mergeCell ref="K15:M15"/>
    <mergeCell ref="O17:P17"/>
    <mergeCell ref="C18:D18"/>
    <mergeCell ref="F17:H17"/>
    <mergeCell ref="I17:J17"/>
    <mergeCell ref="K17:M17"/>
    <mergeCell ref="F18:H18"/>
    <mergeCell ref="C20:D20"/>
    <mergeCell ref="C19:D19"/>
    <mergeCell ref="F19:H19"/>
    <mergeCell ref="I19:J19"/>
    <mergeCell ref="O19:P19"/>
    <mergeCell ref="K19:M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7" ht="19.5" customHeight="1">
      <c r="A3" s="480" t="s">
        <v>44</v>
      </c>
      <c r="B3" s="480"/>
      <c r="C3" s="26"/>
      <c r="D3" s="8"/>
      <c r="E3" s="8"/>
      <c r="F3" s="8"/>
      <c r="G3" s="8"/>
    </row>
    <row r="4" spans="1:7" ht="19.5" customHeight="1">
      <c r="A4" s="480"/>
      <c r="B4" s="480"/>
      <c r="C4" s="26"/>
      <c r="D4" s="8"/>
      <c r="E4" s="8"/>
      <c r="F4" s="8"/>
      <c r="G4" s="8"/>
    </row>
    <row r="5" ht="12" customHeight="1"/>
    <row r="6" spans="1:13" ht="12.75" customHeight="1" thickBot="1">
      <c r="A6" s="442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79" t="s">
        <v>31</v>
      </c>
      <c r="G6" s="479"/>
      <c r="H6" s="479"/>
      <c r="I6" s="471" t="s">
        <v>33</v>
      </c>
      <c r="J6" s="471" t="s">
        <v>45</v>
      </c>
      <c r="K6" s="444" t="s">
        <v>34</v>
      </c>
      <c r="L6" s="9"/>
      <c r="M6" s="9"/>
    </row>
    <row r="7" spans="1:13" ht="13.5" thickBot="1">
      <c r="A7" s="442"/>
      <c r="B7" s="438"/>
      <c r="C7" s="438"/>
      <c r="D7" s="438"/>
      <c r="E7" s="438"/>
      <c r="F7" s="33" t="s">
        <v>35</v>
      </c>
      <c r="G7" s="33" t="s">
        <v>36</v>
      </c>
      <c r="H7" s="33" t="s">
        <v>37</v>
      </c>
      <c r="I7" s="471"/>
      <c r="J7" s="471"/>
      <c r="K7" s="470"/>
      <c r="L7" s="9"/>
      <c r="M7" s="9"/>
    </row>
    <row r="8" spans="1:13" ht="15" customHeight="1">
      <c r="A8" s="118">
        <v>1</v>
      </c>
      <c r="B8" s="429" t="s">
        <v>159</v>
      </c>
      <c r="C8" s="309" t="s">
        <v>160</v>
      </c>
      <c r="D8" s="411" t="s">
        <v>97</v>
      </c>
      <c r="E8" s="310" t="s">
        <v>161</v>
      </c>
      <c r="F8" s="80">
        <v>100</v>
      </c>
      <c r="G8" s="80">
        <v>100</v>
      </c>
      <c r="H8" s="81">
        <v>100</v>
      </c>
      <c r="I8" s="184">
        <f aca="true" t="shared" si="0" ref="I8:I30">(F8+G8+H8-MIN(F8:H8))/2</f>
        <v>100</v>
      </c>
      <c r="J8" s="185">
        <v>95</v>
      </c>
      <c r="K8" s="114">
        <f>VLOOKUP($A$8:$A$55,'Body do MiČR'!$B$3:$D$102,2)</f>
        <v>100</v>
      </c>
      <c r="L8" s="69"/>
      <c r="M8" s="9">
        <f aca="true" t="shared" si="1" ref="M8:M30">MIN(F8:H8)</f>
        <v>100</v>
      </c>
    </row>
    <row r="9" spans="1:13" ht="15" customHeight="1">
      <c r="A9" s="117">
        <v>2</v>
      </c>
      <c r="B9" s="60" t="s">
        <v>100</v>
      </c>
      <c r="C9" s="405" t="s">
        <v>101</v>
      </c>
      <c r="D9" s="53" t="s">
        <v>97</v>
      </c>
      <c r="E9" s="52" t="s">
        <v>98</v>
      </c>
      <c r="F9" s="83">
        <v>100</v>
      </c>
      <c r="G9" s="83">
        <v>100</v>
      </c>
      <c r="H9" s="85">
        <v>100</v>
      </c>
      <c r="I9" s="109">
        <f t="shared" si="0"/>
        <v>100</v>
      </c>
      <c r="J9" s="99">
        <v>88</v>
      </c>
      <c r="K9" s="116">
        <f>VLOOKUP($A$8:$A$55,'Body do MiČR'!$B$3:$D$102,2)</f>
        <v>80</v>
      </c>
      <c r="L9" s="69"/>
      <c r="M9" s="9">
        <f t="shared" si="1"/>
        <v>100</v>
      </c>
    </row>
    <row r="10" spans="1:13" ht="15" customHeight="1">
      <c r="A10" s="117">
        <v>3</v>
      </c>
      <c r="B10" s="58" t="s">
        <v>202</v>
      </c>
      <c r="C10" s="74" t="s">
        <v>203</v>
      </c>
      <c r="D10" s="97" t="s">
        <v>97</v>
      </c>
      <c r="E10" s="75" t="s">
        <v>98</v>
      </c>
      <c r="F10" s="83">
        <v>100</v>
      </c>
      <c r="G10" s="83">
        <v>98</v>
      </c>
      <c r="H10" s="85">
        <v>100</v>
      </c>
      <c r="I10" s="109">
        <f t="shared" si="0"/>
        <v>100</v>
      </c>
      <c r="J10" s="99">
        <v>100</v>
      </c>
      <c r="K10" s="116">
        <f>VLOOKUP($A$8:$A$55,'Body do MiČR'!$B$3:$D$102,2)</f>
        <v>60</v>
      </c>
      <c r="L10" s="69"/>
      <c r="M10" s="9">
        <f t="shared" si="1"/>
        <v>98</v>
      </c>
    </row>
    <row r="11" spans="1:13" ht="15" customHeight="1">
      <c r="A11" s="117">
        <v>4</v>
      </c>
      <c r="B11" s="60" t="s">
        <v>445</v>
      </c>
      <c r="C11" s="78" t="s">
        <v>446</v>
      </c>
      <c r="D11" s="94" t="s">
        <v>198</v>
      </c>
      <c r="E11" s="75" t="s">
        <v>150</v>
      </c>
      <c r="F11" s="83">
        <v>100</v>
      </c>
      <c r="G11" s="83">
        <v>98</v>
      </c>
      <c r="H11" s="85">
        <v>100</v>
      </c>
      <c r="I11" s="109">
        <f t="shared" si="0"/>
        <v>100</v>
      </c>
      <c r="J11" s="99">
        <v>88</v>
      </c>
      <c r="K11" s="116">
        <f>VLOOKUP($A$8:$A$55,'Body do MiČR'!$B$3:$D$102,2)</f>
        <v>50</v>
      </c>
      <c r="L11" s="69"/>
      <c r="M11" s="9">
        <f t="shared" si="1"/>
        <v>98</v>
      </c>
    </row>
    <row r="12" spans="1:13" ht="15" customHeight="1">
      <c r="A12" s="117">
        <v>5</v>
      </c>
      <c r="B12" s="58" t="s">
        <v>568</v>
      </c>
      <c r="C12" s="51" t="s">
        <v>569</v>
      </c>
      <c r="D12" s="53" t="s">
        <v>65</v>
      </c>
      <c r="E12" s="52" t="s">
        <v>208</v>
      </c>
      <c r="F12" s="83">
        <v>100</v>
      </c>
      <c r="G12" s="83">
        <v>94</v>
      </c>
      <c r="H12" s="85">
        <v>100</v>
      </c>
      <c r="I12" s="299">
        <f t="shared" si="0"/>
        <v>100</v>
      </c>
      <c r="J12" s="110"/>
      <c r="K12" s="116">
        <v>13</v>
      </c>
      <c r="L12" s="76"/>
      <c r="M12" s="66">
        <f t="shared" si="1"/>
        <v>94</v>
      </c>
    </row>
    <row r="13" spans="1:13" ht="15" customHeight="1">
      <c r="A13" s="117">
        <v>6</v>
      </c>
      <c r="B13" s="58" t="s">
        <v>524</v>
      </c>
      <c r="C13" s="51" t="s">
        <v>471</v>
      </c>
      <c r="D13" s="430" t="s">
        <v>97</v>
      </c>
      <c r="E13" s="52" t="s">
        <v>472</v>
      </c>
      <c r="F13" s="83">
        <v>89</v>
      </c>
      <c r="G13" s="83">
        <v>100</v>
      </c>
      <c r="H13" s="85">
        <v>100</v>
      </c>
      <c r="I13" s="109">
        <f t="shared" si="0"/>
        <v>100</v>
      </c>
      <c r="J13" s="99"/>
      <c r="K13" s="116">
        <f>VLOOKUP($A$8:$A$55,'Body do MiČR'!$B$3:$D$102,2)</f>
        <v>40</v>
      </c>
      <c r="L13" s="69"/>
      <c r="M13" s="9">
        <f t="shared" si="1"/>
        <v>89</v>
      </c>
    </row>
    <row r="14" spans="1:13" ht="15" customHeight="1">
      <c r="A14" s="117">
        <v>6</v>
      </c>
      <c r="B14" s="58" t="s">
        <v>166</v>
      </c>
      <c r="C14" s="51" t="s">
        <v>167</v>
      </c>
      <c r="D14" s="52" t="s">
        <v>126</v>
      </c>
      <c r="E14" s="52" t="s">
        <v>96</v>
      </c>
      <c r="F14" s="83">
        <v>100</v>
      </c>
      <c r="G14" s="83">
        <v>100</v>
      </c>
      <c r="H14" s="85">
        <v>89</v>
      </c>
      <c r="I14" s="109">
        <f t="shared" si="0"/>
        <v>100</v>
      </c>
      <c r="J14" s="109"/>
      <c r="K14" s="116">
        <f>VLOOKUP($A$8:$A$55,'Body do MiČR'!$B$3:$D$102,2)</f>
        <v>40</v>
      </c>
      <c r="L14" s="9"/>
      <c r="M14" s="9">
        <f t="shared" si="1"/>
        <v>89</v>
      </c>
    </row>
    <row r="15" spans="1:13" ht="15" customHeight="1">
      <c r="A15" s="117">
        <v>8</v>
      </c>
      <c r="B15" s="60" t="s">
        <v>93</v>
      </c>
      <c r="C15" s="51" t="s">
        <v>152</v>
      </c>
      <c r="D15" s="53" t="s">
        <v>65</v>
      </c>
      <c r="E15" s="52" t="s">
        <v>98</v>
      </c>
      <c r="F15" s="83">
        <v>98</v>
      </c>
      <c r="G15" s="83">
        <v>100</v>
      </c>
      <c r="H15" s="85">
        <v>95</v>
      </c>
      <c r="I15" s="299">
        <f t="shared" si="0"/>
        <v>99</v>
      </c>
      <c r="J15" s="110"/>
      <c r="K15" s="116">
        <f>VLOOKUP($A$8:$A$55,'Body do MiČR'!$B$3:$D$102,2)</f>
        <v>32</v>
      </c>
      <c r="L15" s="76"/>
      <c r="M15" s="66">
        <f t="shared" si="1"/>
        <v>95</v>
      </c>
    </row>
    <row r="16" spans="1:13" ht="15" customHeight="1">
      <c r="A16" s="117">
        <v>9</v>
      </c>
      <c r="B16" s="58" t="s">
        <v>415</v>
      </c>
      <c r="C16" s="74" t="s">
        <v>416</v>
      </c>
      <c r="D16" s="97" t="s">
        <v>97</v>
      </c>
      <c r="E16" s="75" t="s">
        <v>208</v>
      </c>
      <c r="F16" s="83">
        <v>98</v>
      </c>
      <c r="G16" s="83">
        <v>94</v>
      </c>
      <c r="H16" s="85">
        <v>100</v>
      </c>
      <c r="I16" s="109">
        <f t="shared" si="0"/>
        <v>99</v>
      </c>
      <c r="J16" s="99"/>
      <c r="K16" s="116">
        <f>VLOOKUP($A$8:$A$55,'Body do MiČR'!$B$3:$D$102,2)</f>
        <v>29</v>
      </c>
      <c r="L16" s="69"/>
      <c r="M16" s="9">
        <f t="shared" si="1"/>
        <v>94</v>
      </c>
    </row>
    <row r="17" spans="1:13" ht="15" customHeight="1">
      <c r="A17" s="117">
        <v>9</v>
      </c>
      <c r="B17" s="58" t="s">
        <v>204</v>
      </c>
      <c r="C17" s="74" t="s">
        <v>205</v>
      </c>
      <c r="D17" s="97" t="s">
        <v>97</v>
      </c>
      <c r="E17" s="75" t="s">
        <v>98</v>
      </c>
      <c r="F17" s="83">
        <v>98</v>
      </c>
      <c r="G17" s="83">
        <v>100</v>
      </c>
      <c r="H17" s="85">
        <v>94</v>
      </c>
      <c r="I17" s="109">
        <f t="shared" si="0"/>
        <v>99</v>
      </c>
      <c r="J17" s="99"/>
      <c r="K17" s="116">
        <f>VLOOKUP($A$8:$A$55,'Body do MiČR'!$B$3:$D$102,2)</f>
        <v>29</v>
      </c>
      <c r="L17" s="69"/>
      <c r="M17" s="9">
        <f t="shared" si="1"/>
        <v>94</v>
      </c>
    </row>
    <row r="18" spans="1:13" ht="15" customHeight="1">
      <c r="A18" s="117">
        <v>11</v>
      </c>
      <c r="B18" s="60" t="s">
        <v>102</v>
      </c>
      <c r="C18" s="78" t="s">
        <v>103</v>
      </c>
      <c r="D18" s="97" t="s">
        <v>97</v>
      </c>
      <c r="E18" s="75" t="s">
        <v>98</v>
      </c>
      <c r="F18" s="83">
        <v>94</v>
      </c>
      <c r="G18" s="83">
        <v>100</v>
      </c>
      <c r="H18" s="85">
        <v>95</v>
      </c>
      <c r="I18" s="109">
        <f t="shared" si="0"/>
        <v>97.5</v>
      </c>
      <c r="J18" s="99"/>
      <c r="K18" s="116">
        <f>VLOOKUP($A$8:$A$55,'Body do MiČR'!$B$3:$D$102,2)</f>
        <v>24</v>
      </c>
      <c r="L18" s="69"/>
      <c r="M18" s="9">
        <f t="shared" si="1"/>
        <v>94</v>
      </c>
    </row>
    <row r="19" spans="1:13" ht="15" customHeight="1">
      <c r="A19" s="117">
        <v>12</v>
      </c>
      <c r="B19" s="60" t="s">
        <v>106</v>
      </c>
      <c r="C19" s="78" t="s">
        <v>107</v>
      </c>
      <c r="D19" s="97" t="s">
        <v>97</v>
      </c>
      <c r="E19" s="75" t="s">
        <v>189</v>
      </c>
      <c r="F19" s="83">
        <v>92</v>
      </c>
      <c r="G19" s="83">
        <v>100</v>
      </c>
      <c r="H19" s="85">
        <v>94</v>
      </c>
      <c r="I19" s="109">
        <f t="shared" si="0"/>
        <v>97</v>
      </c>
      <c r="J19" s="99"/>
      <c r="K19" s="116">
        <f>VLOOKUP($A$8:$A$55,'Body do MiČR'!$B$3:$D$102,2)</f>
        <v>22</v>
      </c>
      <c r="L19" s="69"/>
      <c r="M19" s="9">
        <f t="shared" si="1"/>
        <v>92</v>
      </c>
    </row>
    <row r="20" spans="1:13" ht="15" customHeight="1">
      <c r="A20" s="117">
        <v>13</v>
      </c>
      <c r="B20" s="58" t="s">
        <v>576</v>
      </c>
      <c r="C20" s="74" t="s">
        <v>205</v>
      </c>
      <c r="D20" s="97" t="s">
        <v>97</v>
      </c>
      <c r="E20" s="75" t="s">
        <v>96</v>
      </c>
      <c r="F20" s="83">
        <v>100</v>
      </c>
      <c r="G20" s="83">
        <v>83</v>
      </c>
      <c r="H20" s="85">
        <v>94</v>
      </c>
      <c r="I20" s="109">
        <f t="shared" si="0"/>
        <v>97</v>
      </c>
      <c r="J20" s="99"/>
      <c r="K20" s="116">
        <f>VLOOKUP($A$8:$A$55,'Body do MiČR'!$B$3:$D$102,2)</f>
        <v>20</v>
      </c>
      <c r="L20" s="69"/>
      <c r="M20" s="9">
        <f t="shared" si="1"/>
        <v>83</v>
      </c>
    </row>
    <row r="21" spans="1:13" ht="15" customHeight="1">
      <c r="A21" s="117">
        <v>14</v>
      </c>
      <c r="B21" s="59" t="s">
        <v>512</v>
      </c>
      <c r="C21" s="295" t="s">
        <v>513</v>
      </c>
      <c r="D21" s="94" t="s">
        <v>356</v>
      </c>
      <c r="E21" s="52" t="s">
        <v>113</v>
      </c>
      <c r="F21" s="83">
        <v>94</v>
      </c>
      <c r="G21" s="83">
        <v>98</v>
      </c>
      <c r="H21" s="85">
        <v>94</v>
      </c>
      <c r="I21" s="109">
        <f t="shared" si="0"/>
        <v>96</v>
      </c>
      <c r="J21" s="99"/>
      <c r="K21" s="116">
        <f>VLOOKUP($A$8:$A$55,'Body do MiČR'!$B$3:$D$102,2)</f>
        <v>18</v>
      </c>
      <c r="L21" s="9"/>
      <c r="M21" s="9">
        <f t="shared" si="1"/>
        <v>94</v>
      </c>
    </row>
    <row r="22" spans="1:13" ht="15" customHeight="1">
      <c r="A22" s="117">
        <v>15</v>
      </c>
      <c r="B22" s="60" t="s">
        <v>104</v>
      </c>
      <c r="C22" s="78" t="s">
        <v>105</v>
      </c>
      <c r="D22" s="75" t="s">
        <v>97</v>
      </c>
      <c r="E22" s="75" t="s">
        <v>221</v>
      </c>
      <c r="F22" s="83">
        <v>88</v>
      </c>
      <c r="G22" s="83">
        <v>96</v>
      </c>
      <c r="H22" s="85">
        <v>94</v>
      </c>
      <c r="I22" s="109">
        <f t="shared" si="0"/>
        <v>95</v>
      </c>
      <c r="J22" s="109"/>
      <c r="K22" s="116">
        <f>VLOOKUP($A$8:$A$55,'Body do MiČR'!$B$3:$D$102,2)</f>
        <v>16</v>
      </c>
      <c r="L22" s="9"/>
      <c r="M22" s="9">
        <f t="shared" si="1"/>
        <v>88</v>
      </c>
    </row>
    <row r="23" spans="1:13" ht="15" customHeight="1">
      <c r="A23" s="117">
        <v>16</v>
      </c>
      <c r="B23" s="58" t="s">
        <v>570</v>
      </c>
      <c r="C23" s="51" t="s">
        <v>434</v>
      </c>
      <c r="D23" s="53" t="s">
        <v>97</v>
      </c>
      <c r="E23" s="52" t="s">
        <v>161</v>
      </c>
      <c r="F23" s="83">
        <v>83</v>
      </c>
      <c r="G23" s="83">
        <v>95</v>
      </c>
      <c r="H23" s="85">
        <v>95</v>
      </c>
      <c r="I23" s="109">
        <f t="shared" si="0"/>
        <v>95</v>
      </c>
      <c r="J23" s="99"/>
      <c r="K23" s="116">
        <f>VLOOKUP($A$8:$A$55,'Body do MiČR'!$B$3:$D$102,2)</f>
        <v>15</v>
      </c>
      <c r="L23" s="69"/>
      <c r="M23" s="9">
        <f t="shared" si="1"/>
        <v>83</v>
      </c>
    </row>
    <row r="24" spans="1:13" ht="15" customHeight="1">
      <c r="A24" s="117">
        <v>17</v>
      </c>
      <c r="B24" s="58" t="s">
        <v>488</v>
      </c>
      <c r="C24" s="74" t="s">
        <v>490</v>
      </c>
      <c r="D24" s="94" t="s">
        <v>198</v>
      </c>
      <c r="E24" s="75" t="s">
        <v>489</v>
      </c>
      <c r="F24" s="83">
        <v>94</v>
      </c>
      <c r="G24" s="83">
        <v>94</v>
      </c>
      <c r="H24" s="85">
        <v>93</v>
      </c>
      <c r="I24" s="109">
        <f t="shared" si="0"/>
        <v>94</v>
      </c>
      <c r="J24" s="99"/>
      <c r="K24" s="116">
        <f>VLOOKUP($A$8:$A$55,'Body do MiČR'!$B$3:$D$102,2)</f>
        <v>14</v>
      </c>
      <c r="L24" s="69"/>
      <c r="M24" s="9">
        <f t="shared" si="1"/>
        <v>93</v>
      </c>
    </row>
    <row r="25" spans="1:13" ht="15" customHeight="1">
      <c r="A25" s="117">
        <v>18</v>
      </c>
      <c r="B25" s="58" t="s">
        <v>192</v>
      </c>
      <c r="C25" s="74" t="s">
        <v>217</v>
      </c>
      <c r="D25" s="75" t="s">
        <v>130</v>
      </c>
      <c r="E25" s="75" t="s">
        <v>193</v>
      </c>
      <c r="F25" s="83">
        <v>88</v>
      </c>
      <c r="G25" s="83">
        <v>94</v>
      </c>
      <c r="H25" s="85">
        <v>94</v>
      </c>
      <c r="I25" s="109">
        <f t="shared" si="0"/>
        <v>94</v>
      </c>
      <c r="J25" s="99"/>
      <c r="K25" s="116">
        <f>VLOOKUP($A$8:$A$55,'Body do MiČR'!$B$3:$D$102,2)</f>
        <v>13</v>
      </c>
      <c r="L25" s="69"/>
      <c r="M25" s="9">
        <f t="shared" si="1"/>
        <v>88</v>
      </c>
    </row>
    <row r="26" spans="1:13" ht="15" customHeight="1">
      <c r="A26" s="117">
        <v>19</v>
      </c>
      <c r="B26" s="58" t="s">
        <v>545</v>
      </c>
      <c r="C26" s="51" t="s">
        <v>481</v>
      </c>
      <c r="D26" s="53" t="s">
        <v>97</v>
      </c>
      <c r="E26" s="52" t="s">
        <v>96</v>
      </c>
      <c r="F26" s="83">
        <v>94</v>
      </c>
      <c r="G26" s="83">
        <v>92</v>
      </c>
      <c r="H26" s="85">
        <v>88</v>
      </c>
      <c r="I26" s="109">
        <f t="shared" si="0"/>
        <v>93</v>
      </c>
      <c r="J26" s="99"/>
      <c r="K26" s="116">
        <f>VLOOKUP($A$8:$A$55,'Body do MiČR'!$B$3:$D$102,2)</f>
        <v>12</v>
      </c>
      <c r="L26" s="69"/>
      <c r="M26" s="9">
        <f t="shared" si="1"/>
        <v>88</v>
      </c>
    </row>
    <row r="27" spans="1:13" ht="15" customHeight="1">
      <c r="A27" s="117">
        <v>20</v>
      </c>
      <c r="B27" s="58" t="s">
        <v>222</v>
      </c>
      <c r="C27" s="74" t="s">
        <v>223</v>
      </c>
      <c r="D27" s="97" t="s">
        <v>97</v>
      </c>
      <c r="E27" s="75" t="s">
        <v>478</v>
      </c>
      <c r="F27" s="83">
        <v>98</v>
      </c>
      <c r="G27" s="83">
        <v>88</v>
      </c>
      <c r="H27" s="85">
        <v>83</v>
      </c>
      <c r="I27" s="109">
        <f t="shared" si="0"/>
        <v>93</v>
      </c>
      <c r="J27" s="99"/>
      <c r="K27" s="116">
        <f>VLOOKUP($A$8:$A$55,'Body do MiČR'!$B$3:$D$102,2)</f>
        <v>11</v>
      </c>
      <c r="L27" s="69"/>
      <c r="M27" s="9">
        <f t="shared" si="1"/>
        <v>83</v>
      </c>
    </row>
    <row r="28" spans="1:13" ht="15" customHeight="1">
      <c r="A28" s="117">
        <v>21</v>
      </c>
      <c r="B28" s="58" t="s">
        <v>474</v>
      </c>
      <c r="C28" s="74" t="s">
        <v>475</v>
      </c>
      <c r="D28" s="97" t="s">
        <v>97</v>
      </c>
      <c r="E28" s="75" t="s">
        <v>92</v>
      </c>
      <c r="F28" s="83">
        <v>88</v>
      </c>
      <c r="G28" s="83">
        <v>86</v>
      </c>
      <c r="H28" s="85">
        <v>89</v>
      </c>
      <c r="I28" s="109">
        <f t="shared" si="0"/>
        <v>88.5</v>
      </c>
      <c r="J28" s="99"/>
      <c r="K28" s="116">
        <f>VLOOKUP($A$8:$A$55,'Body do MiČR'!$B$3:$D$102,2)</f>
        <v>10</v>
      </c>
      <c r="L28" s="9"/>
      <c r="M28" s="9">
        <f t="shared" si="1"/>
        <v>86</v>
      </c>
    </row>
    <row r="29" spans="1:13" ht="15" customHeight="1">
      <c r="A29" s="117">
        <v>22</v>
      </c>
      <c r="B29" s="58" t="s">
        <v>546</v>
      </c>
      <c r="C29" s="51" t="s">
        <v>547</v>
      </c>
      <c r="D29" s="53" t="s">
        <v>97</v>
      </c>
      <c r="E29" s="52" t="s">
        <v>548</v>
      </c>
      <c r="F29" s="83">
        <v>90</v>
      </c>
      <c r="G29" s="83">
        <v>84</v>
      </c>
      <c r="H29" s="85">
        <v>77</v>
      </c>
      <c r="I29" s="109">
        <f t="shared" si="0"/>
        <v>87</v>
      </c>
      <c r="J29" s="109"/>
      <c r="K29" s="116">
        <f>VLOOKUP($A$8:$A$55,'Body do MiČR'!$B$3:$D$102,2)</f>
        <v>9</v>
      </c>
      <c r="L29" s="9"/>
      <c r="M29" s="9">
        <f t="shared" si="1"/>
        <v>77</v>
      </c>
    </row>
    <row r="30" spans="1:13" ht="15" customHeight="1" thickBot="1">
      <c r="A30" s="179">
        <v>23</v>
      </c>
      <c r="B30" s="413" t="s">
        <v>521</v>
      </c>
      <c r="C30" s="414" t="s">
        <v>522</v>
      </c>
      <c r="D30" s="303" t="s">
        <v>126</v>
      </c>
      <c r="E30" s="416" t="s">
        <v>94</v>
      </c>
      <c r="F30" s="87">
        <v>61</v>
      </c>
      <c r="G30" s="87">
        <v>80</v>
      </c>
      <c r="H30" s="88">
        <v>68</v>
      </c>
      <c r="I30" s="186">
        <f t="shared" si="0"/>
        <v>74</v>
      </c>
      <c r="J30" s="187"/>
      <c r="K30" s="115">
        <f>VLOOKUP($A$8:$A$55,'Body do MiČR'!$B$3:$D$102,2)</f>
        <v>8</v>
      </c>
      <c r="L30" s="69"/>
      <c r="M30" s="9">
        <f t="shared" si="1"/>
        <v>61</v>
      </c>
    </row>
    <row r="31" ht="15" customHeight="1" thickBot="1"/>
    <row r="32" spans="2:10" ht="15" customHeight="1">
      <c r="B32" s="13" t="s">
        <v>39</v>
      </c>
      <c r="C32" s="448" t="s">
        <v>25</v>
      </c>
      <c r="D32" s="448"/>
      <c r="E32" s="27" t="s">
        <v>9</v>
      </c>
      <c r="F32" s="446" t="s">
        <v>38</v>
      </c>
      <c r="G32" s="446"/>
      <c r="H32" s="446"/>
      <c r="I32" s="21"/>
      <c r="J32" s="21"/>
    </row>
    <row r="33" spans="2:16" ht="15" customHeight="1">
      <c r="B33" s="17" t="s">
        <v>46</v>
      </c>
      <c r="C33" s="453" t="s">
        <v>482</v>
      </c>
      <c r="D33" s="454"/>
      <c r="E33" s="155" t="s">
        <v>290</v>
      </c>
      <c r="F33" s="477"/>
      <c r="G33" s="477"/>
      <c r="H33" s="477"/>
      <c r="I33" s="28"/>
      <c r="J33" s="28"/>
      <c r="M33" s="122"/>
      <c r="N33" s="122"/>
      <c r="O33" s="122"/>
      <c r="P33" s="121"/>
    </row>
    <row r="34" spans="2:16" ht="15" customHeight="1">
      <c r="B34" s="17" t="s">
        <v>47</v>
      </c>
      <c r="C34" s="453" t="s">
        <v>118</v>
      </c>
      <c r="D34" s="455"/>
      <c r="E34" s="155" t="s">
        <v>304</v>
      </c>
      <c r="F34" s="477"/>
      <c r="G34" s="477"/>
      <c r="H34" s="477"/>
      <c r="I34" s="24"/>
      <c r="J34" s="24"/>
      <c r="M34" s="122"/>
      <c r="N34" s="122"/>
      <c r="O34" s="122"/>
      <c r="P34" s="121"/>
    </row>
    <row r="35" spans="2:16" ht="15" customHeight="1">
      <c r="B35" s="17"/>
      <c r="C35" s="453"/>
      <c r="D35" s="454"/>
      <c r="E35" s="155"/>
      <c r="F35" s="477"/>
      <c r="G35" s="477"/>
      <c r="H35" s="477"/>
      <c r="I35" s="24"/>
      <c r="J35" s="24"/>
      <c r="M35" s="122"/>
      <c r="N35" s="122"/>
      <c r="O35" s="122"/>
      <c r="P35" s="121"/>
    </row>
    <row r="36" spans="2:16" ht="15" customHeight="1">
      <c r="B36" s="17"/>
      <c r="C36" s="453"/>
      <c r="D36" s="454"/>
      <c r="E36" s="155"/>
      <c r="F36" s="477"/>
      <c r="G36" s="477"/>
      <c r="H36" s="477"/>
      <c r="I36" s="24"/>
      <c r="J36" s="24"/>
      <c r="M36" s="122"/>
      <c r="N36" s="122"/>
      <c r="O36" s="122"/>
      <c r="P36" s="121"/>
    </row>
    <row r="37" spans="2:16" ht="15" customHeight="1">
      <c r="B37" s="17"/>
      <c r="C37" s="459"/>
      <c r="D37" s="476"/>
      <c r="E37" s="120"/>
      <c r="F37" s="477"/>
      <c r="G37" s="477"/>
      <c r="H37" s="477"/>
      <c r="I37" s="24"/>
      <c r="J37" s="24"/>
      <c r="M37" s="122"/>
      <c r="N37" s="122"/>
      <c r="O37" s="122"/>
      <c r="P37" s="121"/>
    </row>
    <row r="38" spans="2:16" ht="15" customHeight="1">
      <c r="B38" s="15" t="s">
        <v>42</v>
      </c>
      <c r="C38" s="459" t="s">
        <v>422</v>
      </c>
      <c r="D38" s="478"/>
      <c r="E38" s="121" t="s">
        <v>216</v>
      </c>
      <c r="F38" s="477"/>
      <c r="G38" s="477"/>
      <c r="H38" s="477"/>
      <c r="I38" s="23"/>
      <c r="J38" s="23"/>
      <c r="M38" s="122"/>
      <c r="N38" s="122"/>
      <c r="O38" s="122"/>
      <c r="P38" s="121"/>
    </row>
    <row r="39" spans="2:16" ht="15" customHeight="1" thickBot="1">
      <c r="B39" s="19" t="s">
        <v>43</v>
      </c>
      <c r="C39" s="466" t="s">
        <v>95</v>
      </c>
      <c r="D39" s="467"/>
      <c r="E39" s="212" t="s">
        <v>300</v>
      </c>
      <c r="F39" s="475"/>
      <c r="G39" s="475"/>
      <c r="H39" s="475"/>
      <c r="I39" s="29"/>
      <c r="J39" s="29"/>
      <c r="M39" s="122"/>
      <c r="N39" s="122"/>
      <c r="O39" s="122"/>
      <c r="P39" s="24"/>
    </row>
    <row r="41" ht="12.75">
      <c r="E41" s="30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2:D32"/>
    <mergeCell ref="F32:H32"/>
    <mergeCell ref="D6:D7"/>
    <mergeCell ref="E6:E7"/>
    <mergeCell ref="F6:H6"/>
    <mergeCell ref="I6:I7"/>
    <mergeCell ref="C36:D36"/>
    <mergeCell ref="F36:H36"/>
    <mergeCell ref="C33:D33"/>
    <mergeCell ref="F33:H33"/>
    <mergeCell ref="C34:D34"/>
    <mergeCell ref="F34:H34"/>
    <mergeCell ref="C35:D35"/>
    <mergeCell ref="F35:H35"/>
    <mergeCell ref="C39:D39"/>
    <mergeCell ref="F39:H39"/>
    <mergeCell ref="C37:D37"/>
    <mergeCell ref="F37:H37"/>
    <mergeCell ref="C38:D38"/>
    <mergeCell ref="F38:H38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2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</row>
    <row r="2" spans="1:12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</row>
    <row r="3" spans="1:7" ht="19.5" customHeight="1">
      <c r="A3" s="480" t="s">
        <v>129</v>
      </c>
      <c r="B3" s="480"/>
      <c r="C3" s="26"/>
      <c r="D3" s="8"/>
      <c r="E3" s="8"/>
      <c r="F3" s="8"/>
      <c r="G3" s="8"/>
    </row>
    <row r="4" spans="1:7" ht="19.5" customHeight="1">
      <c r="A4" s="480"/>
      <c r="B4" s="480"/>
      <c r="C4" s="26"/>
      <c r="D4" s="8"/>
      <c r="E4" s="8"/>
      <c r="F4" s="8"/>
      <c r="G4" s="8"/>
    </row>
    <row r="5" ht="12" customHeight="1"/>
    <row r="6" spans="1:13" ht="12.75" customHeight="1" thickBot="1">
      <c r="A6" s="442" t="s">
        <v>24</v>
      </c>
      <c r="B6" s="439" t="s">
        <v>25</v>
      </c>
      <c r="C6" s="439" t="s">
        <v>9</v>
      </c>
      <c r="D6" s="439" t="s">
        <v>26</v>
      </c>
      <c r="E6" s="439" t="s">
        <v>27</v>
      </c>
      <c r="F6" s="479" t="s">
        <v>31</v>
      </c>
      <c r="G6" s="479"/>
      <c r="H6" s="479"/>
      <c r="I6" s="471" t="s">
        <v>33</v>
      </c>
      <c r="J6" s="471" t="s">
        <v>45</v>
      </c>
      <c r="K6" s="444" t="s">
        <v>34</v>
      </c>
      <c r="L6" s="9"/>
      <c r="M6" s="9"/>
    </row>
    <row r="7" spans="1:13" ht="13.5" thickBot="1">
      <c r="A7" s="442"/>
      <c r="B7" s="438"/>
      <c r="C7" s="438"/>
      <c r="D7" s="438"/>
      <c r="E7" s="438"/>
      <c r="F7" s="33" t="s">
        <v>35</v>
      </c>
      <c r="G7" s="33" t="s">
        <v>36</v>
      </c>
      <c r="H7" s="33" t="s">
        <v>37</v>
      </c>
      <c r="I7" s="471"/>
      <c r="J7" s="471"/>
      <c r="K7" s="470"/>
      <c r="L7" s="9"/>
      <c r="M7" s="9"/>
    </row>
    <row r="8" spans="1:13" ht="15" customHeight="1">
      <c r="A8" s="118">
        <v>1</v>
      </c>
      <c r="B8" s="333" t="s">
        <v>73</v>
      </c>
      <c r="C8" s="332" t="s">
        <v>74</v>
      </c>
      <c r="D8" s="310" t="s">
        <v>130</v>
      </c>
      <c r="E8" s="411" t="s">
        <v>91</v>
      </c>
      <c r="F8" s="80">
        <v>100</v>
      </c>
      <c r="G8" s="80">
        <v>100</v>
      </c>
      <c r="H8" s="81">
        <v>100</v>
      </c>
      <c r="I8" s="184">
        <f aca="true" t="shared" si="0" ref="I8:I28">(F8+G8+H8-MIN(F8:H8))/2</f>
        <v>100</v>
      </c>
      <c r="J8" s="185"/>
      <c r="K8" s="114">
        <f>VLOOKUP($A$8:$A$53,'Body do MiČR'!$B$3:$D$102,2)</f>
        <v>100</v>
      </c>
      <c r="L8" s="63"/>
      <c r="M8" s="9">
        <f aca="true" t="shared" si="1" ref="M8:M28">MIN(F8:H8)</f>
        <v>100</v>
      </c>
    </row>
    <row r="9" spans="1:13" ht="15" customHeight="1">
      <c r="A9" s="117">
        <v>2</v>
      </c>
      <c r="B9" s="62" t="s">
        <v>64</v>
      </c>
      <c r="C9" s="55" t="s">
        <v>125</v>
      </c>
      <c r="D9" s="96" t="s">
        <v>65</v>
      </c>
      <c r="E9" s="96" t="s">
        <v>113</v>
      </c>
      <c r="F9" s="83">
        <v>100</v>
      </c>
      <c r="G9" s="83">
        <v>100</v>
      </c>
      <c r="H9" s="85">
        <v>98</v>
      </c>
      <c r="I9" s="109">
        <f t="shared" si="0"/>
        <v>100</v>
      </c>
      <c r="J9" s="99">
        <v>100</v>
      </c>
      <c r="K9" s="116">
        <f>VLOOKUP($A$8:$A$53,'Body do MiČR'!$B$3:$D$102,2)</f>
        <v>80</v>
      </c>
      <c r="L9" s="9"/>
      <c r="M9" s="9">
        <f t="shared" si="1"/>
        <v>98</v>
      </c>
    </row>
    <row r="10" spans="1:13" ht="15" customHeight="1">
      <c r="A10" s="117">
        <v>3</v>
      </c>
      <c r="B10" s="62" t="s">
        <v>114</v>
      </c>
      <c r="C10" s="54" t="s">
        <v>115</v>
      </c>
      <c r="D10" s="300" t="s">
        <v>65</v>
      </c>
      <c r="E10" s="96" t="s">
        <v>92</v>
      </c>
      <c r="F10" s="85">
        <v>98</v>
      </c>
      <c r="G10" s="83">
        <v>100</v>
      </c>
      <c r="H10" s="83">
        <v>100</v>
      </c>
      <c r="I10" s="109">
        <f t="shared" si="0"/>
        <v>100</v>
      </c>
      <c r="J10" s="99">
        <v>98</v>
      </c>
      <c r="K10" s="116">
        <f>VLOOKUP($A$8:$A$53,'Body do MiČR'!$B$3:$D$102,2)</f>
        <v>60</v>
      </c>
      <c r="L10" s="63"/>
      <c r="M10" s="9">
        <f t="shared" si="1"/>
        <v>98</v>
      </c>
    </row>
    <row r="11" spans="1:13" s="67" customFormat="1" ht="15" customHeight="1">
      <c r="A11" s="117">
        <v>4</v>
      </c>
      <c r="B11" s="61" t="s">
        <v>473</v>
      </c>
      <c r="C11" s="95" t="s">
        <v>573</v>
      </c>
      <c r="D11" s="300" t="s">
        <v>65</v>
      </c>
      <c r="E11" s="77" t="s">
        <v>92</v>
      </c>
      <c r="F11" s="83">
        <v>100</v>
      </c>
      <c r="G11" s="83">
        <v>100</v>
      </c>
      <c r="H11" s="85">
        <v>98</v>
      </c>
      <c r="I11" s="109">
        <f t="shared" si="0"/>
        <v>100</v>
      </c>
      <c r="J11" s="99">
        <v>96</v>
      </c>
      <c r="K11" s="116">
        <f>VLOOKUP($A$8:$A$53,'Body do MiČR'!$B$3:$D$102,2)</f>
        <v>50</v>
      </c>
      <c r="L11" s="69"/>
      <c r="M11" s="9">
        <f t="shared" si="1"/>
        <v>98</v>
      </c>
    </row>
    <row r="12" spans="1:13" ht="15" customHeight="1">
      <c r="A12" s="117">
        <v>5</v>
      </c>
      <c r="B12" s="62" t="s">
        <v>122</v>
      </c>
      <c r="C12" s="54" t="s">
        <v>123</v>
      </c>
      <c r="D12" s="96" t="s">
        <v>65</v>
      </c>
      <c r="E12" s="77" t="s">
        <v>463</v>
      </c>
      <c r="F12" s="83">
        <v>100</v>
      </c>
      <c r="G12" s="85">
        <v>98</v>
      </c>
      <c r="H12" s="83">
        <v>100</v>
      </c>
      <c r="I12" s="109">
        <f t="shared" si="0"/>
        <v>100</v>
      </c>
      <c r="J12" s="99">
        <v>94</v>
      </c>
      <c r="K12" s="116">
        <f>VLOOKUP($A$8:$A$53,'Body do MiČR'!$B$3:$D$102,2)</f>
        <v>45</v>
      </c>
      <c r="L12" s="9"/>
      <c r="M12" s="9">
        <f t="shared" si="1"/>
        <v>98</v>
      </c>
    </row>
    <row r="13" spans="1:13" ht="15" customHeight="1">
      <c r="A13" s="117">
        <v>6</v>
      </c>
      <c r="B13" s="61" t="s">
        <v>148</v>
      </c>
      <c r="C13" s="55" t="s">
        <v>149</v>
      </c>
      <c r="D13" s="96" t="s">
        <v>65</v>
      </c>
      <c r="E13" s="77" t="s">
        <v>150</v>
      </c>
      <c r="F13" s="83">
        <v>100</v>
      </c>
      <c r="G13" s="83">
        <v>100</v>
      </c>
      <c r="H13" s="85">
        <v>98</v>
      </c>
      <c r="I13" s="109">
        <f t="shared" si="0"/>
        <v>100</v>
      </c>
      <c r="J13" s="99">
        <v>92</v>
      </c>
      <c r="K13" s="116">
        <f>VLOOKUP($A$8:$A$53,'Body do MiČR'!$B$3:$D$102,2)</f>
        <v>40</v>
      </c>
      <c r="L13" s="73"/>
      <c r="M13" s="66">
        <f t="shared" si="1"/>
        <v>98</v>
      </c>
    </row>
    <row r="14" spans="1:13" ht="15" customHeight="1">
      <c r="A14" s="117">
        <v>7</v>
      </c>
      <c r="B14" s="62" t="s">
        <v>120</v>
      </c>
      <c r="C14" s="55" t="s">
        <v>121</v>
      </c>
      <c r="D14" s="96" t="s">
        <v>65</v>
      </c>
      <c r="E14" s="96" t="s">
        <v>96</v>
      </c>
      <c r="F14" s="83">
        <v>100</v>
      </c>
      <c r="G14" s="83">
        <v>100</v>
      </c>
      <c r="H14" s="85">
        <v>96</v>
      </c>
      <c r="I14" s="109">
        <f t="shared" si="0"/>
        <v>100</v>
      </c>
      <c r="J14" s="99"/>
      <c r="K14" s="116">
        <f>VLOOKUP($A$8:$A$53,'Body do MiČR'!$B$3:$D$102,2)</f>
        <v>36</v>
      </c>
      <c r="L14" s="63"/>
      <c r="M14" s="9">
        <f t="shared" si="1"/>
        <v>96</v>
      </c>
    </row>
    <row r="15" spans="1:13" ht="15" customHeight="1">
      <c r="A15" s="117">
        <v>8</v>
      </c>
      <c r="B15" s="58" t="s">
        <v>245</v>
      </c>
      <c r="C15" s="301" t="s">
        <v>54</v>
      </c>
      <c r="D15" s="408" t="s">
        <v>52</v>
      </c>
      <c r="E15" s="408" t="s">
        <v>206</v>
      </c>
      <c r="F15" s="85">
        <v>94</v>
      </c>
      <c r="G15" s="83">
        <v>100</v>
      </c>
      <c r="H15" s="83">
        <v>100</v>
      </c>
      <c r="I15" s="109">
        <f t="shared" si="0"/>
        <v>100</v>
      </c>
      <c r="J15" s="99"/>
      <c r="K15" s="116">
        <f>VLOOKUP($A$8:$A$53,'Body do MiČR'!$B$3:$D$102,2)</f>
        <v>32</v>
      </c>
      <c r="L15" s="69"/>
      <c r="M15" s="9">
        <f t="shared" si="1"/>
        <v>94</v>
      </c>
    </row>
    <row r="16" spans="1:13" ht="15" customHeight="1">
      <c r="A16" s="117">
        <v>8</v>
      </c>
      <c r="B16" s="60" t="s">
        <v>95</v>
      </c>
      <c r="C16" s="78" t="s">
        <v>439</v>
      </c>
      <c r="D16" s="97" t="s">
        <v>65</v>
      </c>
      <c r="E16" s="97" t="s">
        <v>477</v>
      </c>
      <c r="F16" s="83">
        <v>100</v>
      </c>
      <c r="G16" s="85">
        <v>94</v>
      </c>
      <c r="H16" s="83">
        <v>100</v>
      </c>
      <c r="I16" s="109">
        <f t="shared" si="0"/>
        <v>100</v>
      </c>
      <c r="J16" s="99"/>
      <c r="K16" s="116">
        <f>VLOOKUP($A$8:$A$53,'Body do MiČR'!$B$3:$D$102,2)</f>
        <v>32</v>
      </c>
      <c r="L16" s="69"/>
      <c r="M16" s="9">
        <f t="shared" si="1"/>
        <v>94</v>
      </c>
    </row>
    <row r="17" spans="1:13" ht="15" customHeight="1">
      <c r="A17" s="117">
        <v>8</v>
      </c>
      <c r="B17" s="59" t="s">
        <v>507</v>
      </c>
      <c r="C17" s="295" t="s">
        <v>508</v>
      </c>
      <c r="D17" s="94" t="s">
        <v>356</v>
      </c>
      <c r="E17" s="77" t="s">
        <v>523</v>
      </c>
      <c r="F17" s="83">
        <v>100</v>
      </c>
      <c r="G17" s="83">
        <v>100</v>
      </c>
      <c r="H17" s="85">
        <v>94</v>
      </c>
      <c r="I17" s="109">
        <f t="shared" si="0"/>
        <v>100</v>
      </c>
      <c r="J17" s="99"/>
      <c r="K17" s="116">
        <f>VLOOKUP($A$8:$A$53,'Body do MiČR'!$B$3:$D$102,2)</f>
        <v>32</v>
      </c>
      <c r="L17" s="63"/>
      <c r="M17" s="9">
        <f t="shared" si="1"/>
        <v>94</v>
      </c>
    </row>
    <row r="18" spans="1:13" ht="15" customHeight="1">
      <c r="A18" s="117">
        <v>8</v>
      </c>
      <c r="B18" s="60" t="s">
        <v>90</v>
      </c>
      <c r="C18" s="74" t="s">
        <v>190</v>
      </c>
      <c r="D18" s="97" t="s">
        <v>52</v>
      </c>
      <c r="E18" s="75" t="s">
        <v>191</v>
      </c>
      <c r="F18" s="85">
        <v>94</v>
      </c>
      <c r="G18" s="83">
        <v>100</v>
      </c>
      <c r="H18" s="83">
        <v>100</v>
      </c>
      <c r="I18" s="109">
        <f t="shared" si="0"/>
        <v>100</v>
      </c>
      <c r="J18" s="99"/>
      <c r="K18" s="116">
        <f>VLOOKUP($A$8:$A$53,'Body do MiČR'!$B$3:$D$102,2)</f>
        <v>32</v>
      </c>
      <c r="L18" s="69"/>
      <c r="M18" s="9">
        <f t="shared" si="1"/>
        <v>94</v>
      </c>
    </row>
    <row r="19" spans="1:13" ht="15" customHeight="1">
      <c r="A19" s="117">
        <v>8</v>
      </c>
      <c r="B19" s="62" t="s">
        <v>116</v>
      </c>
      <c r="C19" s="54" t="s">
        <v>117</v>
      </c>
      <c r="D19" s="96" t="s">
        <v>65</v>
      </c>
      <c r="E19" s="77" t="s">
        <v>366</v>
      </c>
      <c r="F19" s="85">
        <v>94</v>
      </c>
      <c r="G19" s="83">
        <v>100</v>
      </c>
      <c r="H19" s="83">
        <v>100</v>
      </c>
      <c r="I19" s="109">
        <f t="shared" si="0"/>
        <v>100</v>
      </c>
      <c r="J19" s="99"/>
      <c r="K19" s="116">
        <f>VLOOKUP($A$8:$A$53,'Body do MiČR'!$B$3:$D$102,2)</f>
        <v>32</v>
      </c>
      <c r="L19" s="63"/>
      <c r="M19" s="9">
        <f t="shared" si="1"/>
        <v>94</v>
      </c>
    </row>
    <row r="20" spans="1:13" ht="15" customHeight="1">
      <c r="A20" s="117">
        <v>13</v>
      </c>
      <c r="B20" s="62" t="s">
        <v>118</v>
      </c>
      <c r="C20" s="302" t="s">
        <v>119</v>
      </c>
      <c r="D20" s="96" t="s">
        <v>65</v>
      </c>
      <c r="E20" s="77" t="s">
        <v>98</v>
      </c>
      <c r="F20" s="83">
        <v>98</v>
      </c>
      <c r="G20" s="83">
        <v>100</v>
      </c>
      <c r="H20" s="85">
        <v>95</v>
      </c>
      <c r="I20" s="109">
        <f t="shared" si="0"/>
        <v>99</v>
      </c>
      <c r="J20" s="99"/>
      <c r="K20" s="116">
        <f>VLOOKUP($A$8:$A$53,'Body do MiČR'!$B$3:$D$102,2)</f>
        <v>20</v>
      </c>
      <c r="L20" s="9"/>
      <c r="M20" s="9">
        <f t="shared" si="1"/>
        <v>95</v>
      </c>
    </row>
    <row r="21" spans="1:13" ht="15" customHeight="1">
      <c r="A21" s="117">
        <v>14</v>
      </c>
      <c r="B21" s="58" t="s">
        <v>494</v>
      </c>
      <c r="C21" s="74" t="s">
        <v>495</v>
      </c>
      <c r="D21" s="97" t="s">
        <v>52</v>
      </c>
      <c r="E21" s="75" t="s">
        <v>496</v>
      </c>
      <c r="F21" s="85">
        <v>91</v>
      </c>
      <c r="G21" s="83">
        <v>100</v>
      </c>
      <c r="H21" s="83">
        <v>98</v>
      </c>
      <c r="I21" s="109">
        <f t="shared" si="0"/>
        <v>99</v>
      </c>
      <c r="J21" s="99"/>
      <c r="K21" s="116">
        <f>VLOOKUP($A$8:$A$53,'Body do MiČR'!$B$3:$D$102,2)</f>
        <v>18</v>
      </c>
      <c r="L21" s="69"/>
      <c r="M21" s="9">
        <f t="shared" si="1"/>
        <v>91</v>
      </c>
    </row>
    <row r="22" spans="1:13" ht="15" customHeight="1">
      <c r="A22" s="117">
        <v>15</v>
      </c>
      <c r="B22" s="62" t="s">
        <v>108</v>
      </c>
      <c r="C22" s="54" t="s">
        <v>109</v>
      </c>
      <c r="D22" s="408" t="s">
        <v>199</v>
      </c>
      <c r="E22" s="96" t="s">
        <v>110</v>
      </c>
      <c r="F22" s="83">
        <v>100</v>
      </c>
      <c r="G22" s="85">
        <v>88</v>
      </c>
      <c r="H22" s="83">
        <v>98</v>
      </c>
      <c r="I22" s="109">
        <f t="shared" si="0"/>
        <v>99</v>
      </c>
      <c r="J22" s="99"/>
      <c r="K22" s="116">
        <f>VLOOKUP($A$8:$A$53,'Body do MiČR'!$B$3:$D$102,2)</f>
        <v>16</v>
      </c>
      <c r="L22" s="9"/>
      <c r="M22" s="9">
        <f t="shared" si="1"/>
        <v>88</v>
      </c>
    </row>
    <row r="23" spans="1:13" ht="15" customHeight="1">
      <c r="A23" s="117">
        <v>16</v>
      </c>
      <c r="B23" s="58" t="s">
        <v>168</v>
      </c>
      <c r="C23" s="74" t="s">
        <v>169</v>
      </c>
      <c r="D23" s="97" t="s">
        <v>52</v>
      </c>
      <c r="E23" s="75" t="s">
        <v>170</v>
      </c>
      <c r="F23" s="83">
        <v>98</v>
      </c>
      <c r="G23" s="83">
        <v>98</v>
      </c>
      <c r="H23" s="85">
        <v>98</v>
      </c>
      <c r="I23" s="109">
        <f t="shared" si="0"/>
        <v>98</v>
      </c>
      <c r="J23" s="99"/>
      <c r="K23" s="116">
        <f>VLOOKUP($A$8:$A$53,'Body do MiČR'!$B$3:$D$102,2)</f>
        <v>15</v>
      </c>
      <c r="L23" s="9"/>
      <c r="M23" s="9">
        <f t="shared" si="1"/>
        <v>98</v>
      </c>
    </row>
    <row r="24" spans="1:13" ht="15" customHeight="1">
      <c r="A24" s="117">
        <v>17</v>
      </c>
      <c r="B24" s="403" t="s">
        <v>127</v>
      </c>
      <c r="C24" s="406" t="s">
        <v>128</v>
      </c>
      <c r="D24" s="250" t="s">
        <v>126</v>
      </c>
      <c r="E24" s="412" t="s">
        <v>96</v>
      </c>
      <c r="F24" s="85">
        <v>87</v>
      </c>
      <c r="G24" s="83">
        <v>100</v>
      </c>
      <c r="H24" s="83">
        <v>96</v>
      </c>
      <c r="I24" s="109">
        <f t="shared" si="0"/>
        <v>98</v>
      </c>
      <c r="J24" s="99"/>
      <c r="K24" s="116">
        <f>VLOOKUP($A$8:$A$53,'Body do MiČR'!$B$3:$D$102,2)</f>
        <v>14</v>
      </c>
      <c r="L24" s="69"/>
      <c r="M24" s="9">
        <f t="shared" si="1"/>
        <v>87</v>
      </c>
    </row>
    <row r="25" spans="1:13" ht="15" customHeight="1">
      <c r="A25" s="117">
        <v>18</v>
      </c>
      <c r="B25" s="60" t="s">
        <v>71</v>
      </c>
      <c r="C25" s="405" t="s">
        <v>72</v>
      </c>
      <c r="D25" s="52" t="s">
        <v>130</v>
      </c>
      <c r="E25" s="75" t="s">
        <v>184</v>
      </c>
      <c r="F25" s="83">
        <v>95</v>
      </c>
      <c r="G25" s="83">
        <v>100</v>
      </c>
      <c r="H25" s="85">
        <v>94</v>
      </c>
      <c r="I25" s="109">
        <f t="shared" si="0"/>
        <v>97.5</v>
      </c>
      <c r="J25" s="99"/>
      <c r="K25" s="116">
        <f>VLOOKUP($A$8:$A$53,'Body do MiČR'!$B$3:$D$102,2)</f>
        <v>13</v>
      </c>
      <c r="L25" s="69"/>
      <c r="M25" s="9">
        <f t="shared" si="1"/>
        <v>94</v>
      </c>
    </row>
    <row r="26" spans="1:13" ht="15" customHeight="1">
      <c r="A26" s="117">
        <v>19</v>
      </c>
      <c r="B26" s="61" t="s">
        <v>194</v>
      </c>
      <c r="C26" s="95" t="s">
        <v>220</v>
      </c>
      <c r="D26" s="409" t="s">
        <v>181</v>
      </c>
      <c r="E26" s="77" t="s">
        <v>195</v>
      </c>
      <c r="F26" s="83">
        <v>94</v>
      </c>
      <c r="G26" s="83">
        <v>100</v>
      </c>
      <c r="H26" s="85">
        <v>88</v>
      </c>
      <c r="I26" s="109">
        <f t="shared" si="0"/>
        <v>97</v>
      </c>
      <c r="J26" s="109"/>
      <c r="K26" s="116">
        <f>VLOOKUP($A$8:$A$53,'Body do MiČR'!$B$3:$D$102,2)</f>
        <v>12</v>
      </c>
      <c r="L26" s="63"/>
      <c r="M26" s="9">
        <f t="shared" si="1"/>
        <v>88</v>
      </c>
    </row>
    <row r="27" spans="1:13" ht="15" customHeight="1">
      <c r="A27" s="117">
        <v>20</v>
      </c>
      <c r="B27" s="61" t="s">
        <v>196</v>
      </c>
      <c r="C27" s="95" t="s">
        <v>197</v>
      </c>
      <c r="D27" s="96" t="s">
        <v>65</v>
      </c>
      <c r="E27" s="77" t="s">
        <v>98</v>
      </c>
      <c r="F27" s="83">
        <v>94</v>
      </c>
      <c r="G27" s="85">
        <v>86</v>
      </c>
      <c r="H27" s="83">
        <v>94</v>
      </c>
      <c r="I27" s="109">
        <f t="shared" si="0"/>
        <v>94</v>
      </c>
      <c r="J27" s="109"/>
      <c r="K27" s="116">
        <f>VLOOKUP($A$8:$A$53,'Body do MiČR'!$B$3:$D$102,2)</f>
        <v>11</v>
      </c>
      <c r="L27" s="9"/>
      <c r="M27" s="9">
        <f t="shared" si="1"/>
        <v>86</v>
      </c>
    </row>
    <row r="28" spans="1:13" ht="15" customHeight="1" thickBot="1">
      <c r="A28" s="179">
        <v>21</v>
      </c>
      <c r="B28" s="402" t="s">
        <v>520</v>
      </c>
      <c r="C28" s="404" t="s">
        <v>571</v>
      </c>
      <c r="D28" s="407" t="s">
        <v>65</v>
      </c>
      <c r="E28" s="410" t="s">
        <v>572</v>
      </c>
      <c r="F28" s="87">
        <v>94</v>
      </c>
      <c r="G28" s="87">
        <v>90</v>
      </c>
      <c r="H28" s="88">
        <v>83</v>
      </c>
      <c r="I28" s="186">
        <f t="shared" si="0"/>
        <v>92</v>
      </c>
      <c r="J28" s="187"/>
      <c r="K28" s="115">
        <f>VLOOKUP($A$8:$A$53,'Body do MiČR'!$B$3:$D$102,2)</f>
        <v>10</v>
      </c>
      <c r="L28" s="63"/>
      <c r="M28" s="9">
        <f t="shared" si="1"/>
        <v>83</v>
      </c>
    </row>
    <row r="29" ht="15" customHeight="1" thickBot="1"/>
    <row r="30" spans="2:10" ht="15" customHeight="1">
      <c r="B30" s="13" t="s">
        <v>39</v>
      </c>
      <c r="C30" s="448" t="s">
        <v>25</v>
      </c>
      <c r="D30" s="448"/>
      <c r="E30" s="27" t="s">
        <v>9</v>
      </c>
      <c r="F30" s="446" t="s">
        <v>38</v>
      </c>
      <c r="G30" s="446"/>
      <c r="H30" s="446"/>
      <c r="I30" s="21"/>
      <c r="J30" s="21"/>
    </row>
    <row r="31" spans="2:10" ht="15" customHeight="1">
      <c r="B31" s="17" t="s">
        <v>46</v>
      </c>
      <c r="C31" s="453" t="s">
        <v>482</v>
      </c>
      <c r="D31" s="454"/>
      <c r="E31" s="155" t="s">
        <v>290</v>
      </c>
      <c r="F31" s="477"/>
      <c r="G31" s="477"/>
      <c r="H31" s="477"/>
      <c r="I31" s="28"/>
      <c r="J31" s="28"/>
    </row>
    <row r="32" spans="2:10" ht="15" customHeight="1">
      <c r="B32" s="17" t="s">
        <v>47</v>
      </c>
      <c r="C32" s="453" t="s">
        <v>88</v>
      </c>
      <c r="D32" s="454"/>
      <c r="E32" s="155" t="s">
        <v>282</v>
      </c>
      <c r="F32" s="477"/>
      <c r="G32" s="477"/>
      <c r="H32" s="477"/>
      <c r="I32" s="24"/>
      <c r="J32" s="24"/>
    </row>
    <row r="33" spans="2:10" ht="15" customHeight="1">
      <c r="B33" s="17"/>
      <c r="C33" s="453"/>
      <c r="D33" s="454"/>
      <c r="E33" s="155"/>
      <c r="F33" s="477"/>
      <c r="G33" s="477"/>
      <c r="H33" s="477"/>
      <c r="I33" s="24"/>
      <c r="J33" s="24"/>
    </row>
    <row r="34" spans="2:10" ht="15" customHeight="1">
      <c r="B34" s="17"/>
      <c r="C34" s="453"/>
      <c r="D34" s="454"/>
      <c r="E34" s="155"/>
      <c r="F34" s="477"/>
      <c r="G34" s="477"/>
      <c r="H34" s="477"/>
      <c r="I34" s="24"/>
      <c r="J34" s="24"/>
    </row>
    <row r="35" spans="2:10" ht="15" customHeight="1">
      <c r="B35" s="17"/>
      <c r="C35" s="459"/>
      <c r="D35" s="476"/>
      <c r="E35" s="120"/>
      <c r="F35" s="477"/>
      <c r="G35" s="477"/>
      <c r="H35" s="477"/>
      <c r="I35" s="24"/>
      <c r="J35" s="24"/>
    </row>
    <row r="36" spans="2:10" ht="15" customHeight="1">
      <c r="B36" s="15" t="s">
        <v>42</v>
      </c>
      <c r="C36" s="459" t="s">
        <v>422</v>
      </c>
      <c r="D36" s="478"/>
      <c r="E36" s="121" t="s">
        <v>216</v>
      </c>
      <c r="F36" s="477"/>
      <c r="G36" s="477"/>
      <c r="H36" s="477"/>
      <c r="I36" s="23"/>
      <c r="J36" s="23"/>
    </row>
    <row r="37" spans="2:10" ht="15" customHeight="1" thickBot="1">
      <c r="B37" s="19" t="s">
        <v>43</v>
      </c>
      <c r="C37" s="466" t="s">
        <v>116</v>
      </c>
      <c r="D37" s="467"/>
      <c r="E37" s="212" t="s">
        <v>302</v>
      </c>
      <c r="F37" s="475"/>
      <c r="G37" s="475"/>
      <c r="H37" s="475"/>
      <c r="I37" s="29"/>
      <c r="J37" s="29"/>
    </row>
    <row r="39" ht="12.75">
      <c r="E39" s="30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0:D30"/>
    <mergeCell ref="F30:H30"/>
    <mergeCell ref="D6:D7"/>
    <mergeCell ref="E6:E7"/>
    <mergeCell ref="F6:H6"/>
    <mergeCell ref="I6:I7"/>
    <mergeCell ref="C34:D34"/>
    <mergeCell ref="F34:H34"/>
    <mergeCell ref="C31:D31"/>
    <mergeCell ref="F31:H31"/>
    <mergeCell ref="C32:D32"/>
    <mergeCell ref="F32:H32"/>
    <mergeCell ref="C33:D33"/>
    <mergeCell ref="F33:H33"/>
    <mergeCell ref="C37:D37"/>
    <mergeCell ref="F37:H37"/>
    <mergeCell ref="C35:D35"/>
    <mergeCell ref="F35:H35"/>
    <mergeCell ref="C36:D36"/>
    <mergeCell ref="F36:H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50</v>
      </c>
      <c r="B3" s="441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3"/>
      <c r="B7" s="439"/>
      <c r="C7" s="439"/>
      <c r="D7" s="439"/>
      <c r="E7" s="439"/>
      <c r="F7" s="439"/>
      <c r="G7" s="10" t="s">
        <v>35</v>
      </c>
      <c r="H7" s="10" t="s">
        <v>36</v>
      </c>
      <c r="I7" s="10" t="s">
        <v>37</v>
      </c>
      <c r="J7" s="449"/>
      <c r="K7" s="35" t="s">
        <v>35</v>
      </c>
      <c r="L7" s="10" t="s">
        <v>36</v>
      </c>
      <c r="M7" s="10" t="s">
        <v>37</v>
      </c>
      <c r="N7" s="449"/>
      <c r="O7" s="449"/>
      <c r="P7" s="444"/>
      <c r="S7" s="9"/>
      <c r="T7" s="9"/>
    </row>
    <row r="8" spans="1:20" ht="15" customHeight="1">
      <c r="A8" s="117">
        <v>1</v>
      </c>
      <c r="B8" s="59" t="s">
        <v>512</v>
      </c>
      <c r="C8" s="295" t="s">
        <v>513</v>
      </c>
      <c r="D8" s="281" t="s">
        <v>356</v>
      </c>
      <c r="E8" s="296" t="s">
        <v>479</v>
      </c>
      <c r="F8" s="420" t="s">
        <v>55</v>
      </c>
      <c r="G8" s="274" t="s">
        <v>563</v>
      </c>
      <c r="H8" s="274" t="s">
        <v>564</v>
      </c>
      <c r="I8" s="274" t="s">
        <v>561</v>
      </c>
      <c r="J8" s="275">
        <v>83.67</v>
      </c>
      <c r="K8" s="85">
        <v>92</v>
      </c>
      <c r="L8" s="83">
        <v>98</v>
      </c>
      <c r="M8" s="80">
        <v>98</v>
      </c>
      <c r="N8" s="86">
        <f>((K8+L8+M8)-MIN(K8:M8))/2</f>
        <v>98</v>
      </c>
      <c r="O8" s="84">
        <f>J8+N8</f>
        <v>181.67000000000002</v>
      </c>
      <c r="P8" s="116">
        <f>VLOOKUP($A$8:$A$96,'Body do MiČR'!$B$3:$D$102,2)</f>
        <v>100</v>
      </c>
      <c r="S8" s="9"/>
      <c r="T8" s="9"/>
    </row>
    <row r="9" spans="1:20" ht="15" customHeight="1">
      <c r="A9" s="117">
        <v>2</v>
      </c>
      <c r="B9" s="89" t="s">
        <v>192</v>
      </c>
      <c r="C9" s="72" t="s">
        <v>217</v>
      </c>
      <c r="D9" s="71" t="s">
        <v>130</v>
      </c>
      <c r="E9" s="71" t="s">
        <v>438</v>
      </c>
      <c r="F9" s="418" t="s">
        <v>219</v>
      </c>
      <c r="G9" s="276">
        <v>87</v>
      </c>
      <c r="H9" s="276">
        <v>84</v>
      </c>
      <c r="I9" s="276">
        <v>88</v>
      </c>
      <c r="J9" s="275">
        <f>AVERAGE(G9:I9)</f>
        <v>86.33333333333333</v>
      </c>
      <c r="K9" s="85">
        <v>88</v>
      </c>
      <c r="L9" s="83">
        <v>94</v>
      </c>
      <c r="M9" s="83">
        <v>94</v>
      </c>
      <c r="N9" s="86">
        <f>((K9+L9+M9)-MIN(K9:M9))/2</f>
        <v>94</v>
      </c>
      <c r="O9" s="84">
        <f>J9+N9</f>
        <v>180.33333333333331</v>
      </c>
      <c r="P9" s="116">
        <f>VLOOKUP($A$8:$A$96,'Body do MiČR'!$B$3:$D$102,2)</f>
        <v>80</v>
      </c>
      <c r="S9" s="9"/>
      <c r="T9" s="9"/>
    </row>
    <row r="10" spans="1:20" ht="15" customHeight="1">
      <c r="A10" s="117">
        <v>3</v>
      </c>
      <c r="B10" s="89" t="s">
        <v>162</v>
      </c>
      <c r="C10" s="74" t="s">
        <v>163</v>
      </c>
      <c r="D10" s="75" t="s">
        <v>97</v>
      </c>
      <c r="E10" s="75" t="s">
        <v>418</v>
      </c>
      <c r="F10" s="419" t="s">
        <v>69</v>
      </c>
      <c r="G10" s="276">
        <v>84</v>
      </c>
      <c r="H10" s="276">
        <v>83</v>
      </c>
      <c r="I10" s="276">
        <v>85</v>
      </c>
      <c r="J10" s="275">
        <f>AVERAGE(G10:I10)</f>
        <v>84</v>
      </c>
      <c r="K10" s="83">
        <v>94</v>
      </c>
      <c r="L10" s="83">
        <v>98</v>
      </c>
      <c r="M10" s="85">
        <v>93</v>
      </c>
      <c r="N10" s="86">
        <f>((K10+L10+M10)-MIN(K10:M10))/2</f>
        <v>96</v>
      </c>
      <c r="O10" s="84">
        <f>J10+N10</f>
        <v>180</v>
      </c>
      <c r="P10" s="116">
        <f>VLOOKUP($A$8:$A$96,'Body do MiČR'!$B$3:$D$102,2)</f>
        <v>60</v>
      </c>
      <c r="S10" s="9"/>
      <c r="T10" s="9"/>
    </row>
    <row r="11" spans="1:20" ht="15" customHeight="1" thickBot="1">
      <c r="A11" s="179">
        <v>4</v>
      </c>
      <c r="B11" s="413" t="s">
        <v>488</v>
      </c>
      <c r="C11" s="414" t="s">
        <v>490</v>
      </c>
      <c r="D11" s="415" t="s">
        <v>198</v>
      </c>
      <c r="E11" s="416" t="s">
        <v>476</v>
      </c>
      <c r="F11" s="417" t="s">
        <v>442</v>
      </c>
      <c r="G11" s="334">
        <v>81</v>
      </c>
      <c r="H11" s="334">
        <v>79</v>
      </c>
      <c r="I11" s="334">
        <v>80</v>
      </c>
      <c r="J11" s="311">
        <f>AVERAGE(G11:I11)</f>
        <v>80</v>
      </c>
      <c r="K11" s="87">
        <v>94</v>
      </c>
      <c r="L11" s="87">
        <v>100</v>
      </c>
      <c r="M11" s="88">
        <v>91</v>
      </c>
      <c r="N11" s="181">
        <f>((K11+L11+M11)-MIN(K11:M11))/2</f>
        <v>97</v>
      </c>
      <c r="O11" s="180">
        <f>J11+N11</f>
        <v>177</v>
      </c>
      <c r="P11" s="115">
        <f>VLOOKUP($A$8:$A$96,'Body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29</v>
      </c>
      <c r="C13" s="445" t="s">
        <v>25</v>
      </c>
      <c r="D13" s="445"/>
      <c r="E13" s="12" t="s">
        <v>9</v>
      </c>
      <c r="F13" s="446" t="s">
        <v>38</v>
      </c>
      <c r="G13" s="446"/>
      <c r="H13" s="446"/>
      <c r="I13" s="447" t="s">
        <v>39</v>
      </c>
      <c r="J13" s="447"/>
      <c r="K13" s="448" t="s">
        <v>25</v>
      </c>
      <c r="L13" s="448"/>
      <c r="M13" s="448"/>
      <c r="N13" s="14" t="s">
        <v>9</v>
      </c>
      <c r="O13" s="446" t="s">
        <v>38</v>
      </c>
      <c r="P13" s="446"/>
    </row>
    <row r="14" spans="2:16" ht="15" customHeight="1">
      <c r="B14" s="18" t="s">
        <v>209</v>
      </c>
      <c r="C14" t="s">
        <v>553</v>
      </c>
      <c r="E14" t="s">
        <v>284</v>
      </c>
      <c r="F14" s="450"/>
      <c r="G14" s="450"/>
      <c r="H14" s="450"/>
      <c r="I14" s="452" t="s">
        <v>40</v>
      </c>
      <c r="J14" s="452"/>
      <c r="K14" s="453" t="s">
        <v>120</v>
      </c>
      <c r="L14" s="454"/>
      <c r="M14" s="455"/>
      <c r="N14" s="155" t="s">
        <v>303</v>
      </c>
      <c r="O14" s="450"/>
      <c r="P14" s="450"/>
    </row>
    <row r="15" spans="2:16" ht="15" customHeight="1">
      <c r="B15" s="18" t="s">
        <v>550</v>
      </c>
      <c r="C15" s="451" t="s">
        <v>88</v>
      </c>
      <c r="D15" s="451"/>
      <c r="E15" s="16" t="s">
        <v>282</v>
      </c>
      <c r="F15" s="450"/>
      <c r="G15" s="450"/>
      <c r="H15" s="450"/>
      <c r="I15" s="452" t="s">
        <v>41</v>
      </c>
      <c r="J15" s="452"/>
      <c r="K15" s="453" t="s">
        <v>122</v>
      </c>
      <c r="L15" s="454"/>
      <c r="M15" s="455"/>
      <c r="N15" s="155" t="s">
        <v>299</v>
      </c>
      <c r="O15" s="450"/>
      <c r="P15" s="450"/>
    </row>
    <row r="16" spans="2:16" ht="15" customHeight="1">
      <c r="B16" s="18">
        <v>3</v>
      </c>
      <c r="C16" s="451" t="s">
        <v>252</v>
      </c>
      <c r="D16" s="451"/>
      <c r="E16" s="16" t="s">
        <v>216</v>
      </c>
      <c r="F16" s="450"/>
      <c r="G16" s="450"/>
      <c r="H16" s="450"/>
      <c r="I16" s="456"/>
      <c r="J16" s="456"/>
      <c r="K16" s="453"/>
      <c r="L16" s="454"/>
      <c r="M16" s="455"/>
      <c r="N16" s="155"/>
      <c r="O16" s="450"/>
      <c r="P16" s="450"/>
    </row>
    <row r="17" spans="2:16" ht="15" customHeight="1">
      <c r="B17" s="18" t="s">
        <v>565</v>
      </c>
      <c r="C17" s="451" t="s">
        <v>252</v>
      </c>
      <c r="D17" s="451"/>
      <c r="E17" s="16" t="s">
        <v>216</v>
      </c>
      <c r="F17" s="450"/>
      <c r="G17" s="450"/>
      <c r="H17" s="450"/>
      <c r="I17" s="456"/>
      <c r="J17" s="456"/>
      <c r="K17" s="453"/>
      <c r="L17" s="454"/>
      <c r="M17" s="455"/>
      <c r="N17" s="155"/>
      <c r="O17" s="450"/>
      <c r="P17" s="450"/>
    </row>
    <row r="18" spans="2:16" ht="15" customHeight="1">
      <c r="B18" s="18">
        <v>2</v>
      </c>
      <c r="C18" s="451" t="s">
        <v>88</v>
      </c>
      <c r="D18" s="451"/>
      <c r="E18" s="16" t="s">
        <v>282</v>
      </c>
      <c r="F18" s="450"/>
      <c r="G18" s="450"/>
      <c r="H18" s="450"/>
      <c r="I18" s="458"/>
      <c r="J18" s="458"/>
      <c r="K18" s="459"/>
      <c r="L18" s="460"/>
      <c r="M18" s="460"/>
      <c r="N18" s="119"/>
      <c r="O18" s="450"/>
      <c r="P18" s="450"/>
    </row>
    <row r="19" spans="2:16" ht="15" customHeight="1">
      <c r="B19" s="18">
        <v>3</v>
      </c>
      <c r="C19" s="451" t="s">
        <v>114</v>
      </c>
      <c r="D19" s="451"/>
      <c r="E19" s="16" t="s">
        <v>276</v>
      </c>
      <c r="F19" s="450"/>
      <c r="G19" s="450"/>
      <c r="H19" s="450"/>
      <c r="I19" s="457" t="s">
        <v>42</v>
      </c>
      <c r="J19" s="457"/>
      <c r="K19" s="453" t="s">
        <v>252</v>
      </c>
      <c r="L19" s="454"/>
      <c r="M19" s="455"/>
      <c r="N19" s="155" t="s">
        <v>216</v>
      </c>
      <c r="O19" s="450"/>
      <c r="P19" s="450"/>
    </row>
    <row r="20" spans="2:16" ht="15" customHeight="1" thickBot="1">
      <c r="B20" s="19" t="s">
        <v>43</v>
      </c>
      <c r="C20" s="464" t="s">
        <v>253</v>
      </c>
      <c r="D20" s="464"/>
      <c r="E20" s="212" t="s">
        <v>302</v>
      </c>
      <c r="F20" s="462"/>
      <c r="G20" s="462"/>
      <c r="H20" s="462"/>
      <c r="I20" s="465" t="s">
        <v>43</v>
      </c>
      <c r="J20" s="465"/>
      <c r="K20" s="466" t="s">
        <v>196</v>
      </c>
      <c r="L20" s="467"/>
      <c r="M20" s="468"/>
      <c r="N20" s="212" t="s">
        <v>314</v>
      </c>
      <c r="O20" s="462"/>
      <c r="P20" s="462"/>
    </row>
    <row r="21" spans="1:11" ht="15" customHeight="1">
      <c r="A21" s="21"/>
      <c r="B21" s="21"/>
      <c r="C21" s="469"/>
      <c r="D21" s="469"/>
      <c r="E21" s="21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sheetProtection/>
  <mergeCells count="55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D6:D7"/>
    <mergeCell ref="E6:E7"/>
    <mergeCell ref="F6:F7"/>
    <mergeCell ref="G6:I6"/>
    <mergeCell ref="A3:B4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1" t="s">
        <v>502</v>
      </c>
      <c r="B1" s="461"/>
      <c r="C1" s="461"/>
      <c r="D1" s="461"/>
      <c r="E1" s="461"/>
      <c r="F1" s="461"/>
      <c r="G1" s="461"/>
      <c r="H1" s="461"/>
      <c r="I1" s="461"/>
      <c r="J1" s="461"/>
      <c r="K1" s="124"/>
      <c r="L1" s="124"/>
      <c r="M1" s="124"/>
      <c r="N1" s="124"/>
      <c r="O1" s="124"/>
      <c r="P1" s="124"/>
    </row>
    <row r="2" spans="1:16" ht="15" customHeight="1">
      <c r="A2" s="461" t="s">
        <v>503</v>
      </c>
      <c r="B2" s="461"/>
      <c r="C2" s="461"/>
      <c r="D2" s="461"/>
      <c r="E2" s="461"/>
      <c r="F2" s="461"/>
      <c r="G2" s="461"/>
      <c r="H2" s="461"/>
      <c r="I2" s="461"/>
      <c r="J2" s="461"/>
      <c r="K2" s="124"/>
      <c r="L2" s="124"/>
      <c r="M2" s="124"/>
      <c r="N2" s="124"/>
      <c r="O2" s="124"/>
      <c r="P2" s="124"/>
    </row>
    <row r="3" spans="1:12" ht="19.5" customHeight="1">
      <c r="A3" s="441" t="s">
        <v>49</v>
      </c>
      <c r="B3" s="441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1"/>
      <c r="B4" s="441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2" t="s">
        <v>24</v>
      </c>
      <c r="B6" s="438" t="s">
        <v>25</v>
      </c>
      <c r="C6" s="438" t="s">
        <v>9</v>
      </c>
      <c r="D6" s="438" t="s">
        <v>26</v>
      </c>
      <c r="E6" s="438" t="s">
        <v>27</v>
      </c>
      <c r="F6" s="438" t="s">
        <v>28</v>
      </c>
      <c r="G6" s="440" t="s">
        <v>29</v>
      </c>
      <c r="H6" s="440"/>
      <c r="I6" s="440"/>
      <c r="J6" s="449" t="s">
        <v>30</v>
      </c>
      <c r="K6" s="440" t="s">
        <v>31</v>
      </c>
      <c r="L6" s="440"/>
      <c r="M6" s="440"/>
      <c r="N6" s="449" t="s">
        <v>32</v>
      </c>
      <c r="O6" s="449" t="s">
        <v>33</v>
      </c>
      <c r="P6" s="444" t="s">
        <v>34</v>
      </c>
      <c r="S6" s="9"/>
      <c r="T6" s="9"/>
    </row>
    <row r="7" spans="1:20" ht="13.5" thickBot="1">
      <c r="A7" s="442"/>
      <c r="B7" s="438"/>
      <c r="C7" s="438"/>
      <c r="D7" s="438"/>
      <c r="E7" s="438"/>
      <c r="F7" s="438"/>
      <c r="G7" s="33" t="s">
        <v>35</v>
      </c>
      <c r="H7" s="33" t="s">
        <v>36</v>
      </c>
      <c r="I7" s="33" t="s">
        <v>37</v>
      </c>
      <c r="J7" s="471"/>
      <c r="K7" s="34" t="s">
        <v>35</v>
      </c>
      <c r="L7" s="33" t="s">
        <v>36</v>
      </c>
      <c r="M7" s="33" t="s">
        <v>37</v>
      </c>
      <c r="N7" s="471"/>
      <c r="O7" s="471"/>
      <c r="P7" s="470"/>
      <c r="S7" s="9"/>
      <c r="T7" s="9"/>
    </row>
    <row r="8" spans="1:20" ht="15" customHeight="1">
      <c r="A8" s="118">
        <v>1</v>
      </c>
      <c r="B8" s="339" t="s">
        <v>75</v>
      </c>
      <c r="C8" s="335" t="s">
        <v>79</v>
      </c>
      <c r="D8" s="336" t="s">
        <v>182</v>
      </c>
      <c r="E8" s="337" t="s">
        <v>514</v>
      </c>
      <c r="F8" s="338" t="s">
        <v>515</v>
      </c>
      <c r="G8" s="39">
        <v>93</v>
      </c>
      <c r="H8" s="39">
        <v>95</v>
      </c>
      <c r="I8" s="39">
        <v>95</v>
      </c>
      <c r="J8" s="79">
        <f>AVERAGE(G8:I8)</f>
        <v>94.33333333333333</v>
      </c>
      <c r="K8" s="80">
        <v>98</v>
      </c>
      <c r="L8" s="81">
        <v>93</v>
      </c>
      <c r="M8" s="80">
        <v>94</v>
      </c>
      <c r="N8" s="82">
        <f>((K8+L8+M8)-MIN(K8:M8))/2</f>
        <v>96</v>
      </c>
      <c r="O8" s="79">
        <f>J8+N8</f>
        <v>190.33333333333331</v>
      </c>
      <c r="P8" s="114">
        <f>VLOOKUP($A$8:$A$85,'Body do MiČR'!$B$3:$D$102,2)</f>
        <v>100</v>
      </c>
      <c r="S8" s="9"/>
      <c r="T8" s="9"/>
    </row>
    <row r="9" spans="1:20" ht="15" customHeight="1">
      <c r="A9" s="117">
        <v>2</v>
      </c>
      <c r="B9" s="421" t="s">
        <v>73</v>
      </c>
      <c r="C9" s="422" t="s">
        <v>74</v>
      </c>
      <c r="D9" s="71" t="s">
        <v>130</v>
      </c>
      <c r="E9" s="71" t="s">
        <v>218</v>
      </c>
      <c r="F9" s="418" t="s">
        <v>219</v>
      </c>
      <c r="G9" s="370" t="s">
        <v>557</v>
      </c>
      <c r="H9" s="370" t="s">
        <v>562</v>
      </c>
      <c r="I9" s="370" t="s">
        <v>562</v>
      </c>
      <c r="J9" s="84">
        <v>88.33</v>
      </c>
      <c r="K9" s="83">
        <v>94</v>
      </c>
      <c r="L9" s="85">
        <v>94</v>
      </c>
      <c r="M9" s="83">
        <v>95</v>
      </c>
      <c r="N9" s="86">
        <f>((K9+L9+M9)-MIN(K9:M9))/2</f>
        <v>94.5</v>
      </c>
      <c r="O9" s="84">
        <f>J9+N9</f>
        <v>182.82999999999998</v>
      </c>
      <c r="P9" s="116">
        <f>VLOOKUP($A$8:$A$85,'Body do MiČR'!$B$3:$D$102,2)</f>
        <v>80</v>
      </c>
      <c r="S9" s="9"/>
      <c r="T9" s="9"/>
    </row>
    <row r="10" spans="1:20" ht="15" customHeight="1" thickBot="1">
      <c r="A10" s="179">
        <v>3</v>
      </c>
      <c r="B10" s="319" t="s">
        <v>95</v>
      </c>
      <c r="C10" s="414" t="s">
        <v>439</v>
      </c>
      <c r="D10" s="416" t="s">
        <v>65</v>
      </c>
      <c r="E10" s="416" t="s">
        <v>440</v>
      </c>
      <c r="F10" s="417" t="s">
        <v>441</v>
      </c>
      <c r="G10" s="40">
        <v>84</v>
      </c>
      <c r="H10" s="40">
        <v>80</v>
      </c>
      <c r="I10" s="40">
        <v>82</v>
      </c>
      <c r="J10" s="180">
        <f>AVERAGE(G10:I10)</f>
        <v>82</v>
      </c>
      <c r="K10" s="88">
        <v>88</v>
      </c>
      <c r="L10" s="87">
        <v>100</v>
      </c>
      <c r="M10" s="87">
        <v>100</v>
      </c>
      <c r="N10" s="181">
        <f>((K10+L10+M10)-MIN(K10:M10))/2</f>
        <v>100</v>
      </c>
      <c r="O10" s="180">
        <f>J10+N10</f>
        <v>182</v>
      </c>
      <c r="P10" s="115">
        <f>VLOOKUP($A$8:$A$85,'Body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45" t="s">
        <v>25</v>
      </c>
      <c r="D12" s="445"/>
      <c r="E12" s="12" t="s">
        <v>9</v>
      </c>
      <c r="F12" s="446" t="s">
        <v>38</v>
      </c>
      <c r="G12" s="446"/>
      <c r="H12" s="446"/>
      <c r="I12" s="447" t="s">
        <v>39</v>
      </c>
      <c r="J12" s="447"/>
      <c r="K12" s="448" t="s">
        <v>25</v>
      </c>
      <c r="L12" s="448"/>
      <c r="M12" s="448"/>
      <c r="N12" s="14" t="s">
        <v>9</v>
      </c>
      <c r="O12" s="446" t="s">
        <v>38</v>
      </c>
      <c r="P12" s="446"/>
    </row>
    <row r="13" spans="2:16" ht="15" customHeight="1">
      <c r="B13" s="18" t="s">
        <v>209</v>
      </c>
      <c r="C13" t="s">
        <v>553</v>
      </c>
      <c r="E13" s="315" t="s">
        <v>284</v>
      </c>
      <c r="F13" s="450"/>
      <c r="G13" s="450"/>
      <c r="H13" s="450"/>
      <c r="I13" s="452" t="s">
        <v>40</v>
      </c>
      <c r="J13" s="452"/>
      <c r="K13" s="453" t="s">
        <v>120</v>
      </c>
      <c r="L13" s="454"/>
      <c r="M13" s="455"/>
      <c r="N13" s="155" t="s">
        <v>303</v>
      </c>
      <c r="O13" s="450"/>
      <c r="P13" s="450"/>
    </row>
    <row r="14" spans="2:16" ht="15" customHeight="1">
      <c r="B14" s="18" t="s">
        <v>550</v>
      </c>
      <c r="C14" s="451" t="s">
        <v>88</v>
      </c>
      <c r="D14" s="451"/>
      <c r="E14" s="316" t="s">
        <v>282</v>
      </c>
      <c r="F14" s="450"/>
      <c r="G14" s="450"/>
      <c r="H14" s="450"/>
      <c r="I14" s="452" t="s">
        <v>41</v>
      </c>
      <c r="J14" s="452"/>
      <c r="K14" s="453" t="s">
        <v>122</v>
      </c>
      <c r="L14" s="454"/>
      <c r="M14" s="455"/>
      <c r="N14" s="155" t="s">
        <v>299</v>
      </c>
      <c r="O14" s="450"/>
      <c r="P14" s="450"/>
    </row>
    <row r="15" spans="2:16" ht="15" customHeight="1">
      <c r="B15" s="18">
        <v>3</v>
      </c>
      <c r="C15" s="451" t="s">
        <v>252</v>
      </c>
      <c r="D15" s="451"/>
      <c r="E15" s="316" t="s">
        <v>216</v>
      </c>
      <c r="F15" s="450"/>
      <c r="G15" s="450"/>
      <c r="H15" s="450"/>
      <c r="I15" s="456"/>
      <c r="J15" s="456"/>
      <c r="K15" s="453"/>
      <c r="L15" s="454"/>
      <c r="M15" s="455"/>
      <c r="N15" s="155"/>
      <c r="O15" s="450"/>
      <c r="P15" s="450"/>
    </row>
    <row r="16" spans="2:16" ht="15" customHeight="1">
      <c r="B16" s="18" t="s">
        <v>565</v>
      </c>
      <c r="C16" s="451" t="s">
        <v>252</v>
      </c>
      <c r="D16" s="451"/>
      <c r="E16" s="16" t="s">
        <v>216</v>
      </c>
      <c r="F16" s="450"/>
      <c r="G16" s="450"/>
      <c r="H16" s="450"/>
      <c r="I16" s="456"/>
      <c r="J16" s="456"/>
      <c r="K16" s="453"/>
      <c r="L16" s="454"/>
      <c r="M16" s="455"/>
      <c r="N16" s="155"/>
      <c r="O16" s="450"/>
      <c r="P16" s="450"/>
    </row>
    <row r="17" spans="2:16" ht="15" customHeight="1">
      <c r="B17" s="18">
        <v>2</v>
      </c>
      <c r="C17" s="451" t="s">
        <v>88</v>
      </c>
      <c r="D17" s="451"/>
      <c r="E17" s="16" t="s">
        <v>282</v>
      </c>
      <c r="F17" s="450"/>
      <c r="G17" s="450"/>
      <c r="H17" s="450"/>
      <c r="I17" s="458"/>
      <c r="J17" s="458"/>
      <c r="K17" s="459"/>
      <c r="L17" s="460"/>
      <c r="M17" s="460"/>
      <c r="N17" s="119"/>
      <c r="O17" s="450"/>
      <c r="P17" s="450"/>
    </row>
    <row r="18" spans="2:16" ht="15" customHeight="1">
      <c r="B18" s="18">
        <v>3</v>
      </c>
      <c r="C18" s="451" t="s">
        <v>114</v>
      </c>
      <c r="D18" s="451"/>
      <c r="E18" s="16" t="s">
        <v>276</v>
      </c>
      <c r="F18" s="450"/>
      <c r="G18" s="450"/>
      <c r="H18" s="450"/>
      <c r="I18" s="457" t="s">
        <v>42</v>
      </c>
      <c r="J18" s="457"/>
      <c r="K18" s="453" t="s">
        <v>252</v>
      </c>
      <c r="L18" s="454"/>
      <c r="M18" s="455"/>
      <c r="N18" s="155" t="s">
        <v>216</v>
      </c>
      <c r="O18" s="450"/>
      <c r="P18" s="450"/>
    </row>
    <row r="19" spans="2:16" ht="15" customHeight="1" thickBot="1">
      <c r="B19" s="19" t="s">
        <v>43</v>
      </c>
      <c r="C19" s="464" t="s">
        <v>253</v>
      </c>
      <c r="D19" s="464"/>
      <c r="E19" s="212" t="s">
        <v>302</v>
      </c>
      <c r="F19" s="462"/>
      <c r="G19" s="462"/>
      <c r="H19" s="462"/>
      <c r="I19" s="465" t="s">
        <v>43</v>
      </c>
      <c r="J19" s="465"/>
      <c r="K19" s="466" t="s">
        <v>196</v>
      </c>
      <c r="L19" s="467"/>
      <c r="M19" s="468"/>
      <c r="N19" s="212" t="s">
        <v>314</v>
      </c>
      <c r="O19" s="462"/>
      <c r="P19" s="462"/>
    </row>
    <row r="20" spans="1:11" ht="15" customHeight="1">
      <c r="A20" s="21"/>
      <c r="B20" s="21"/>
      <c r="C20" s="469"/>
      <c r="D20" s="469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5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F13:H13"/>
    <mergeCell ref="I13:J13"/>
    <mergeCell ref="K13:M13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K18:M18"/>
    <mergeCell ref="O18:P18"/>
    <mergeCell ref="C17:D17"/>
    <mergeCell ref="F17:H17"/>
    <mergeCell ref="I17:J17"/>
    <mergeCell ref="K17:M17"/>
    <mergeCell ref="O17:P17"/>
    <mergeCell ref="C18:D18"/>
    <mergeCell ref="F18:H18"/>
    <mergeCell ref="I18:J18"/>
    <mergeCell ref="O19:P19"/>
    <mergeCell ref="C20:D20"/>
    <mergeCell ref="C19:D19"/>
    <mergeCell ref="F19:H19"/>
    <mergeCell ref="I19:J19"/>
    <mergeCell ref="K19:M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Lenka Jirková</cp:lastModifiedBy>
  <cp:lastPrinted>2013-06-23T09:59:32Z</cp:lastPrinted>
  <dcterms:created xsi:type="dcterms:W3CDTF">2005-07-31T10:02:30Z</dcterms:created>
  <dcterms:modified xsi:type="dcterms:W3CDTF">2013-06-23T18:47:26Z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