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28" activeTab="0"/>
  </bookViews>
  <sheets>
    <sheet name="Titulní strana" sheetId="1" r:id="rId1"/>
    <sheet name="F2-A jun" sheetId="2" r:id="rId2"/>
    <sheet name="F2-A sen" sheetId="3" r:id="rId3"/>
    <sheet name="F2-B sen" sheetId="4" r:id="rId4"/>
    <sheet name="F2-C sen" sheetId="5" r:id="rId5"/>
    <sheet name="F4-A jun" sheetId="6" r:id="rId6"/>
    <sheet name="F4-A sen" sheetId="7" r:id="rId7"/>
    <sheet name="F4-B jun" sheetId="8" r:id="rId8"/>
    <sheet name="F4-B sen" sheetId="9" r:id="rId9"/>
    <sheet name="F-DS" sheetId="10" r:id="rId10"/>
    <sheet name="NSS-A" sheetId="11" r:id="rId11"/>
    <sheet name="NSS-B" sheetId="12" r:id="rId12"/>
  </sheets>
  <definedNames>
    <definedName name="Excel_BuiltIn_Print_Area_10_1">#REF!</definedName>
    <definedName name="Excel_BuiltIn_Print_Area_12_1">#REF!</definedName>
    <definedName name="Excel_BuiltIn_Print_Area_14">#REF!</definedName>
    <definedName name="Excel_BuiltIn_Print_Area_16">#REF!</definedName>
    <definedName name="Excel_BuiltIn_Print_Area_3_1">#REF!</definedName>
    <definedName name="Excel_BuiltIn_Print_Area_4_1">#REF!</definedName>
    <definedName name="Excel_BuiltIn_Print_Area_5_1">#REF!</definedName>
    <definedName name="Excel_BuiltIn_Print_Area_8_1">#REF!</definedName>
    <definedName name="Excel_BuiltIn_Print_Area_9_1">#REF!</definedName>
    <definedName name="_xlnm.Print_Area" localSheetId="1">'F2-A jun'!$A$1:$P$21</definedName>
    <definedName name="_xlnm.Print_Area" localSheetId="2">'F2-A sen'!$A$1:$P$19</definedName>
    <definedName name="_xlnm.Print_Area" localSheetId="3">'F2-B sen'!$A$1:$P$20</definedName>
    <definedName name="_xlnm.Print_Area" localSheetId="4">'F2-C sen'!$A$1:$P$19</definedName>
    <definedName name="_xlnm.Print_Area" localSheetId="5">'F4-A jun'!$A$1:$K$41</definedName>
    <definedName name="_xlnm.Print_Area" localSheetId="6">'F4-A sen'!$A$1:$K$38</definedName>
    <definedName name="_xlnm.Print_Area" localSheetId="7">'F4-B jun'!$A$1:$P$21</definedName>
    <definedName name="_xlnm.Print_Area" localSheetId="8">'F4-B sen'!$A$1:$P$18</definedName>
    <definedName name="_xlnm.Print_Area" localSheetId="9">'F-DS'!$A$1:$U$21</definedName>
    <definedName name="_xlnm.Print_Area" localSheetId="10">'NSS-A'!$A$1:$AA$25</definedName>
    <definedName name="_xlnm.Print_Area" localSheetId="11">'NSS-B'!$A$1:$AA$24</definedName>
    <definedName name="_xlnm.Print_Area" localSheetId="0">'Titulní strana'!$A$1:$E$49</definedName>
  </definedNames>
  <calcPr fullCalcOnLoad="1"/>
</workbook>
</file>

<file path=xl/sharedStrings.xml><?xml version="1.0" encoding="utf-8"?>
<sst xmlns="http://schemas.openxmlformats.org/spreadsheetml/2006/main" count="1195" uniqueCount="462">
  <si>
    <t>Výsledková listina   Lo-20</t>
  </si>
  <si>
    <t>5. soutěž "Seriálu MiČR - NS" – Jablonec nad Nisou</t>
  </si>
  <si>
    <t>Datum konání:</t>
  </si>
  <si>
    <t>27. - 28.8.2010</t>
  </si>
  <si>
    <t>Místo konání:</t>
  </si>
  <si>
    <t>Novoveské koupaliště Jablonec nad Nisou</t>
  </si>
  <si>
    <t>přehrada Mšeno, zátoka Tajvan - pouze NSS</t>
  </si>
  <si>
    <t>Vyhlašovatel:</t>
  </si>
  <si>
    <t>Svaz modelářů České Republiky</t>
  </si>
  <si>
    <t>Pořadatel:</t>
  </si>
  <si>
    <t>členové KLoM Admirál Jablonec nad Nisou</t>
  </si>
  <si>
    <t>Ředitel soutěže:</t>
  </si>
  <si>
    <t>Ing. Zdeněk Tomášek</t>
  </si>
  <si>
    <t>Hlavní pořadatel:</t>
  </si>
  <si>
    <t>Zdeněk Tomášek ml.</t>
  </si>
  <si>
    <t>Tech. zabezpečení:</t>
  </si>
  <si>
    <t>Hlavní rozhodčí:</t>
  </si>
  <si>
    <t>Otakar Holan</t>
  </si>
  <si>
    <t>CZ-10/A</t>
  </si>
  <si>
    <t>Ved.startov. č. 1:</t>
  </si>
  <si>
    <t>F2, DS</t>
  </si>
  <si>
    <t>Lubomír Jedlička</t>
  </si>
  <si>
    <t>R-125</t>
  </si>
  <si>
    <t>Ved.startov. č. 2:</t>
  </si>
  <si>
    <t>F4</t>
  </si>
  <si>
    <t>Martin Tomášek</t>
  </si>
  <si>
    <t>CZ-09/A/OS</t>
  </si>
  <si>
    <t>Ved.startov. č. 3:</t>
  </si>
  <si>
    <t>NSS</t>
  </si>
  <si>
    <t>Jan Červíček</t>
  </si>
  <si>
    <t>R-100</t>
  </si>
  <si>
    <t>Rozhodčí:</t>
  </si>
  <si>
    <t xml:space="preserve"> start. č.1:</t>
  </si>
  <si>
    <t>Bohuslav Ferjančič</t>
  </si>
  <si>
    <t>CZ-29/B</t>
  </si>
  <si>
    <t>F4-B</t>
  </si>
  <si>
    <t>Jiří Linhart</t>
  </si>
  <si>
    <t>R-12</t>
  </si>
  <si>
    <t>start. č. 2:</t>
  </si>
  <si>
    <t>F4-A</t>
  </si>
  <si>
    <t>Vladimír Procházka</t>
  </si>
  <si>
    <t>R-37</t>
  </si>
  <si>
    <t>Václav Podlešák</t>
  </si>
  <si>
    <t>R-36</t>
  </si>
  <si>
    <t>Josef Čejka</t>
  </si>
  <si>
    <t>R-4</t>
  </si>
  <si>
    <t>Petr Hlava</t>
  </si>
  <si>
    <t>R-19</t>
  </si>
  <si>
    <t>start. č. 3:</t>
  </si>
  <si>
    <t>Lukeš Petr</t>
  </si>
  <si>
    <t>R-8</t>
  </si>
  <si>
    <t>Ing.Jiří Piller</t>
  </si>
  <si>
    <t>Vladimír Bláha</t>
  </si>
  <si>
    <t>Bodovací komise:</t>
  </si>
  <si>
    <t>Převzato ze soutěže Lo-16 a Lo-18</t>
  </si>
  <si>
    <t>Zahájení:</t>
  </si>
  <si>
    <t>27.8. v 9:15 nástupem závodníků</t>
  </si>
  <si>
    <t>27.8. od 9:45 do 19:30 soutěžní jízdy</t>
  </si>
  <si>
    <t>Ukončení:</t>
  </si>
  <si>
    <t xml:space="preserve">27.8. v 19:30 konec jízd, </t>
  </si>
  <si>
    <t>28.8. ve 12:30 vyhlášení výsledků soutěže</t>
  </si>
  <si>
    <t>28.8. v 13:00 vyhlášení celkových výsledků seriálu MiČR</t>
  </si>
  <si>
    <t>Počasí:</t>
  </si>
  <si>
    <t>Oblačno s deštěm, mírný vítr</t>
  </si>
  <si>
    <t>V průběhu soutěže nebyl podán žádný písemný protest.</t>
  </si>
  <si>
    <t>Výsledky zpracoval: Jan Jedlička , kontrola Jiří Špinar-ved sekce NS</t>
  </si>
  <si>
    <t>Všem rozhodčím, závodníkům a technickému personálu děkujeme za příspěvek k hladkému</t>
  </si>
  <si>
    <t>průběhu soutěže.</t>
  </si>
  <si>
    <t>Nashledanou se těší modeláři z KLoM Admirál Jablonec nad Nisou</t>
  </si>
  <si>
    <t>http://www.klom-admiral.cz/</t>
  </si>
  <si>
    <t>Soutěž: 5. soutěž  "Seriálu MiČR - NS"; Jablonec nad Nisou; Novoveské koupaliště 2010</t>
  </si>
  <si>
    <t>Termín: 27.08.2010 - 28.08.2010</t>
  </si>
  <si>
    <t>F2 - A Junior</t>
  </si>
  <si>
    <t>Poř.</t>
  </si>
  <si>
    <t>Přijmení a jméno</t>
  </si>
  <si>
    <t>Licence</t>
  </si>
  <si>
    <t>Klub</t>
  </si>
  <si>
    <t>Jméno modelu</t>
  </si>
  <si>
    <t>Měřítko</t>
  </si>
  <si>
    <t>Stavební zkouška</t>
  </si>
  <si>
    <t>Celkem st. zk.</t>
  </si>
  <si>
    <t>Jízdy</t>
  </si>
  <si>
    <t>Celkem jízdy</t>
  </si>
  <si>
    <t>Celkem</t>
  </si>
  <si>
    <t>Body MiČR</t>
  </si>
  <si>
    <t>1.</t>
  </si>
  <si>
    <t>2.</t>
  </si>
  <si>
    <t>3.</t>
  </si>
  <si>
    <t>Sviták Ondřej</t>
  </si>
  <si>
    <t>511-020</t>
  </si>
  <si>
    <t>Maják Borovany</t>
  </si>
  <si>
    <t>Monitor</t>
  </si>
  <si>
    <t>1:50</t>
  </si>
  <si>
    <t>Vlach Jan</t>
  </si>
  <si>
    <t>134-022</t>
  </si>
  <si>
    <t>KLM "Royal Dux" Duchcov</t>
  </si>
  <si>
    <t>Nancy Raymond</t>
  </si>
  <si>
    <t>1:35</t>
  </si>
  <si>
    <t>Otta Josef</t>
  </si>
  <si>
    <t>134-034</t>
  </si>
  <si>
    <t>Tucana</t>
  </si>
  <si>
    <t>Václavů Pavel</t>
  </si>
  <si>
    <t>131-065</t>
  </si>
  <si>
    <t>KLoM Admiral Jablonec n. N.</t>
  </si>
  <si>
    <t>BK-2</t>
  </si>
  <si>
    <t>1:15</t>
  </si>
  <si>
    <t>Piller Viktor</t>
  </si>
  <si>
    <t>131-062</t>
  </si>
  <si>
    <t>PG 117</t>
  </si>
  <si>
    <t>1:10</t>
  </si>
  <si>
    <t>Podpis</t>
  </si>
  <si>
    <t>Jízdní zkouška</t>
  </si>
  <si>
    <t>Rozhodčí             1</t>
  </si>
  <si>
    <t>Ved. startoviště</t>
  </si>
  <si>
    <t>(převzato z Lo-16) 2</t>
  </si>
  <si>
    <t>Jiří Lejsek</t>
  </si>
  <si>
    <t>CZ-01/A</t>
  </si>
  <si>
    <t>Rozhodčí</t>
  </si>
  <si>
    <t>CZ-11/A</t>
  </si>
  <si>
    <t>Hlavní rozhodčí</t>
  </si>
  <si>
    <t>Sekretář</t>
  </si>
  <si>
    <t>Jan Jedlička</t>
  </si>
  <si>
    <t>R-24</t>
  </si>
  <si>
    <t>F2 - A Senior</t>
  </si>
  <si>
    <t>Brychta Roman</t>
  </si>
  <si>
    <t>336-002</t>
  </si>
  <si>
    <t>MK Slezsko Český Těšín</t>
  </si>
  <si>
    <t>Atlas II</t>
  </si>
  <si>
    <t>Žanta Štěpán</t>
  </si>
  <si>
    <t>131-039</t>
  </si>
  <si>
    <t>Admirál  Jablonec n. N.</t>
  </si>
  <si>
    <t>M-600</t>
  </si>
  <si>
    <t>1:25</t>
  </si>
  <si>
    <t>Brychtová Kateřina</t>
  </si>
  <si>
    <t>336-004</t>
  </si>
  <si>
    <t>KTS</t>
  </si>
  <si>
    <t>1:21</t>
  </si>
  <si>
    <t>*kooptace z Lo-18  1</t>
  </si>
  <si>
    <t>Zdeněk Hanzlík</t>
  </si>
  <si>
    <t>CZ-16/A</t>
  </si>
  <si>
    <t>*kooptace z Lo-18  2</t>
  </si>
  <si>
    <t>Jiří Špinar</t>
  </si>
  <si>
    <t>CZ-19/B</t>
  </si>
  <si>
    <t>*kooptace z Lo-18  3</t>
  </si>
  <si>
    <t>F2 - B Senior</t>
  </si>
  <si>
    <t>Majer Karel</t>
  </si>
  <si>
    <t>079-009</t>
  </si>
  <si>
    <t>KLoM Brandýs nad Labem</t>
  </si>
  <si>
    <t>Stíhač ponorek</t>
  </si>
  <si>
    <t>Ferjančič Michal</t>
  </si>
  <si>
    <t>511-010</t>
  </si>
  <si>
    <t>TR - 47</t>
  </si>
  <si>
    <t>Linhart Jiří</t>
  </si>
  <si>
    <t>148-018</t>
  </si>
  <si>
    <t>KLM Náchod</t>
  </si>
  <si>
    <t>SB-131</t>
  </si>
  <si>
    <t>1:100</t>
  </si>
  <si>
    <t>Žižka Jiří</t>
  </si>
  <si>
    <t>079-026</t>
  </si>
  <si>
    <t>Abeille Flandre</t>
  </si>
  <si>
    <t>CZ-29/A</t>
  </si>
  <si>
    <t>F2 - C Senior</t>
  </si>
  <si>
    <t>Houska Martin</t>
  </si>
  <si>
    <t>143-001</t>
  </si>
  <si>
    <t>Navi Studio Plzeň</t>
  </si>
  <si>
    <t>President Masaryk</t>
  </si>
  <si>
    <t>95*</t>
  </si>
  <si>
    <t>94*</t>
  </si>
  <si>
    <t>Vladyka Ondřej</t>
  </si>
  <si>
    <t>079-040</t>
  </si>
  <si>
    <t>USS Texas</t>
  </si>
  <si>
    <t>Scharnhorst</t>
  </si>
  <si>
    <t>F4 - A Junior</t>
  </si>
  <si>
    <t>Rozj.</t>
  </si>
  <si>
    <t>1</t>
  </si>
  <si>
    <t>Hosnedl Petr</t>
  </si>
  <si>
    <t>511-002</t>
  </si>
  <si>
    <t>Tomík</t>
  </si>
  <si>
    <t>2</t>
  </si>
  <si>
    <t>Spider</t>
  </si>
  <si>
    <t>3</t>
  </si>
  <si>
    <t>Bodžár Jakub</t>
  </si>
  <si>
    <t>145-003</t>
  </si>
  <si>
    <t>KLoM Ledenice</t>
  </si>
  <si>
    <t>Čolek</t>
  </si>
  <si>
    <t>4</t>
  </si>
  <si>
    <t>Solfronk Martin</t>
  </si>
  <si>
    <t>131-068</t>
  </si>
  <si>
    <t>Sally-68</t>
  </si>
  <si>
    <t>5</t>
  </si>
  <si>
    <t>Pavel Lukáš</t>
  </si>
  <si>
    <t>145-041</t>
  </si>
  <si>
    <t>ELL</t>
  </si>
  <si>
    <t>6-8</t>
  </si>
  <si>
    <t>Jakubík Tomáš</t>
  </si>
  <si>
    <t>131-067</t>
  </si>
  <si>
    <t>Hasič</t>
  </si>
  <si>
    <t>Janko Jakub</t>
  </si>
  <si>
    <t>403-008</t>
  </si>
  <si>
    <t>KLoM Třebechovice p. Or.</t>
  </si>
  <si>
    <t>GMH</t>
  </si>
  <si>
    <t>Policie</t>
  </si>
  <si>
    <t>9</t>
  </si>
  <si>
    <t>Zbořil Petr</t>
  </si>
  <si>
    <t>145-061</t>
  </si>
  <si>
    <t>Bremen</t>
  </si>
  <si>
    <t>10</t>
  </si>
  <si>
    <t>Bodžár Ondřej</t>
  </si>
  <si>
    <t>145-067</t>
  </si>
  <si>
    <t>Šumava</t>
  </si>
  <si>
    <t>11</t>
  </si>
  <si>
    <t>Zbořil Tomáš</t>
  </si>
  <si>
    <t>145-062</t>
  </si>
  <si>
    <t>Leader</t>
  </si>
  <si>
    <t>12-13</t>
  </si>
  <si>
    <t>Báča Jakub</t>
  </si>
  <si>
    <t>079-048</t>
  </si>
  <si>
    <t>Esmeralda</t>
  </si>
  <si>
    <t>Luštinec Ladislav</t>
  </si>
  <si>
    <t>079-050</t>
  </si>
  <si>
    <t>Ariela 2</t>
  </si>
  <si>
    <t>14</t>
  </si>
  <si>
    <t>Survey</t>
  </si>
  <si>
    <t>15</t>
  </si>
  <si>
    <t>Junek Jan</t>
  </si>
  <si>
    <t>145-002</t>
  </si>
  <si>
    <t>BR 503</t>
  </si>
  <si>
    <t>16</t>
  </si>
  <si>
    <t>Podlešák Radek</t>
  </si>
  <si>
    <t>028-030</t>
  </si>
  <si>
    <t>"NAUTILUS" Proboštov</t>
  </si>
  <si>
    <t>Strážní člun</t>
  </si>
  <si>
    <t>17</t>
  </si>
  <si>
    <t>Hlach Tomáš</t>
  </si>
  <si>
    <t>145-004</t>
  </si>
  <si>
    <t>T 342</t>
  </si>
  <si>
    <t>18</t>
  </si>
  <si>
    <t>Čech Petr</t>
  </si>
  <si>
    <t>145-005</t>
  </si>
  <si>
    <t>Jolla</t>
  </si>
  <si>
    <t>19</t>
  </si>
  <si>
    <t>Cajkář Lukáš</t>
  </si>
  <si>
    <t>145-015</t>
  </si>
  <si>
    <t>20</t>
  </si>
  <si>
    <t>Survey-2</t>
  </si>
  <si>
    <t>21</t>
  </si>
  <si>
    <t>Barbora Adam</t>
  </si>
  <si>
    <t>131-077</t>
  </si>
  <si>
    <t>Sally-77</t>
  </si>
  <si>
    <t>22</t>
  </si>
  <si>
    <t>Drbohlav Jan</t>
  </si>
  <si>
    <t>131-079</t>
  </si>
  <si>
    <t>Sally-II</t>
  </si>
  <si>
    <t>23</t>
  </si>
  <si>
    <t>Vlach Jiří</t>
  </si>
  <si>
    <t>134-021</t>
  </si>
  <si>
    <t>Vilda</t>
  </si>
  <si>
    <t>24</t>
  </si>
  <si>
    <t>Sally</t>
  </si>
  <si>
    <t>25</t>
  </si>
  <si>
    <t>Faitová Bára</t>
  </si>
  <si>
    <t>368-021</t>
  </si>
  <si>
    <t>KLoM Bílina</t>
  </si>
  <si>
    <t>Caribic</t>
  </si>
  <si>
    <t>Vedoucí startoviště</t>
  </si>
  <si>
    <t>Rohodčí</t>
  </si>
  <si>
    <t>F4 - A Senior</t>
  </si>
  <si>
    <t>Xenie</t>
  </si>
  <si>
    <t>Jedlička Jan</t>
  </si>
  <si>
    <t>511-009</t>
  </si>
  <si>
    <t>Gaia</t>
  </si>
  <si>
    <t>Darakev Pavel</t>
  </si>
  <si>
    <t>403-004</t>
  </si>
  <si>
    <t>Cyclop</t>
  </si>
  <si>
    <t>Jedlička Pavel</t>
  </si>
  <si>
    <t>511-011</t>
  </si>
  <si>
    <t>5-6</t>
  </si>
  <si>
    <t>Ferjančič Bohuslav</t>
  </si>
  <si>
    <t>511-006</t>
  </si>
  <si>
    <t>Edita</t>
  </si>
  <si>
    <t>Sviták Pavel</t>
  </si>
  <si>
    <t>511-026</t>
  </si>
  <si>
    <t>7</t>
  </si>
  <si>
    <t>Hlava Petr</t>
  </si>
  <si>
    <t>189-001</t>
  </si>
  <si>
    <t>MK Česílko Valdice</t>
  </si>
  <si>
    <t>Regatta</t>
  </si>
  <si>
    <t>8</t>
  </si>
  <si>
    <t>Němec Kamil</t>
  </si>
  <si>
    <t>189-018</t>
  </si>
  <si>
    <t>Grenada</t>
  </si>
  <si>
    <t>Jedlička Lubomír</t>
  </si>
  <si>
    <t>511-008</t>
  </si>
  <si>
    <t>Vondrášek Igor</t>
  </si>
  <si>
    <t>145-019</t>
  </si>
  <si>
    <t>Darvaš Josef</t>
  </si>
  <si>
    <t>018-001</t>
  </si>
  <si>
    <t>KLoM Dvůr Králové n. L.</t>
  </si>
  <si>
    <t>Le petit Charles</t>
  </si>
  <si>
    <t>12</t>
  </si>
  <si>
    <t>Voráček Jiří</t>
  </si>
  <si>
    <t>511-016</t>
  </si>
  <si>
    <t>Kirishima</t>
  </si>
  <si>
    <t>13</t>
  </si>
  <si>
    <t>Němcová Petra</t>
  </si>
  <si>
    <t>189-021</t>
  </si>
  <si>
    <t>Vydra</t>
  </si>
  <si>
    <t>Procházka Vladimír</t>
  </si>
  <si>
    <t>368-003</t>
  </si>
  <si>
    <t>Pilot 66</t>
  </si>
  <si>
    <t>Janoš Milan</t>
  </si>
  <si>
    <t>079-057</t>
  </si>
  <si>
    <t>Najade</t>
  </si>
  <si>
    <t>Báča Milan</t>
  </si>
  <si>
    <t>079-049</t>
  </si>
  <si>
    <t>Challenger</t>
  </si>
  <si>
    <t>Jirková Lenka</t>
  </si>
  <si>
    <t>511-028</t>
  </si>
  <si>
    <t>Čejka Josef</t>
  </si>
  <si>
    <t>079-004</t>
  </si>
  <si>
    <t>Lilka</t>
  </si>
  <si>
    <t>Ovčarčinová Sára</t>
  </si>
  <si>
    <t>511-030</t>
  </si>
  <si>
    <t>The Majestic</t>
  </si>
  <si>
    <t>Podlešák Václav</t>
  </si>
  <si>
    <t>028-007</t>
  </si>
  <si>
    <t>Fénix</t>
  </si>
  <si>
    <t>Maglocký Michal</t>
  </si>
  <si>
    <t>SR</t>
  </si>
  <si>
    <t>Neptune</t>
  </si>
  <si>
    <t>Šimeček Jan</t>
  </si>
  <si>
    <t>368-016</t>
  </si>
  <si>
    <t>Atlantic 095</t>
  </si>
  <si>
    <t>F4 - B Junior</t>
  </si>
  <si>
    <t>Tito Neri</t>
  </si>
  <si>
    <t>1:33</t>
  </si>
  <si>
    <t>Emile Robin</t>
  </si>
  <si>
    <t>Neptun</t>
  </si>
  <si>
    <t>88*</t>
  </si>
  <si>
    <t>Bobr</t>
  </si>
  <si>
    <t>1:20</t>
  </si>
  <si>
    <t>PT-109</t>
  </si>
  <si>
    <t>F4 - B Senior</t>
  </si>
  <si>
    <t>Riedl Pavel</t>
  </si>
  <si>
    <t>330-009</t>
  </si>
  <si>
    <t>MK Vsetín</t>
  </si>
  <si>
    <t>Krabeton</t>
  </si>
  <si>
    <t>Blahůtka Tomáš</t>
  </si>
  <si>
    <t>409-012</t>
  </si>
  <si>
    <t>KLoM Plzeň-Letkov</t>
  </si>
  <si>
    <t>Ton 12</t>
  </si>
  <si>
    <t>F - DS</t>
  </si>
  <si>
    <t>Parní stroj</t>
  </si>
  <si>
    <t>Celkem par.str.</t>
  </si>
  <si>
    <t>Celkem stat. ho.</t>
  </si>
  <si>
    <t>Špinar Jiří</t>
  </si>
  <si>
    <t>131-015</t>
  </si>
  <si>
    <t>Stavenes</t>
  </si>
  <si>
    <t>1:30</t>
  </si>
  <si>
    <t>Emler Vratislav</t>
  </si>
  <si>
    <t>131-026</t>
  </si>
  <si>
    <t>Cap Sizun</t>
  </si>
  <si>
    <t>90*</t>
  </si>
  <si>
    <t>89*</t>
  </si>
  <si>
    <t>Voráčková Kristýna</t>
  </si>
  <si>
    <t>511-015</t>
  </si>
  <si>
    <t>Rostislav</t>
  </si>
  <si>
    <t>Kočí Tomáš</t>
  </si>
  <si>
    <t>131-009</t>
  </si>
  <si>
    <t>Renown</t>
  </si>
  <si>
    <t>1:12</t>
  </si>
  <si>
    <t>Tolman</t>
  </si>
  <si>
    <t>Ivan Grňa</t>
  </si>
  <si>
    <t>CZ-13/A</t>
  </si>
  <si>
    <t>Soutěž: 5. soutěž  "Seriálu MiČR - NS"; Jablonec nad Nisou; přehrada Mšeno 2010</t>
  </si>
  <si>
    <t>1. jízda</t>
  </si>
  <si>
    <t>2. jízda</t>
  </si>
  <si>
    <t>3. jízda</t>
  </si>
  <si>
    <t>NSS - A</t>
  </si>
  <si>
    <t>50% času</t>
  </si>
  <si>
    <t>100% času</t>
  </si>
  <si>
    <r>
      <t>K</t>
    </r>
    <r>
      <rPr>
        <b/>
        <vertAlign val="subscript"/>
        <sz val="10"/>
        <rFont val="Arial CE"/>
        <family val="2"/>
      </rPr>
      <t>WL</t>
    </r>
  </si>
  <si>
    <t>S</t>
  </si>
  <si>
    <t>V</t>
  </si>
  <si>
    <t>R</t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</si>
  <si>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</si>
  <si>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r>
      <t xml:space="preserve">R </t>
    </r>
    <r>
      <rPr>
        <b/>
        <vertAlign val="subscript"/>
        <sz val="10"/>
        <rFont val="Arial CE"/>
        <family val="2"/>
      </rPr>
      <t>K</t>
    </r>
  </si>
  <si>
    <t>Dosažený čas T [s]</t>
  </si>
  <si>
    <t>Přepočít. Jízdy Tz [s] a pořadí</t>
  </si>
  <si>
    <t>Součet pořadí</t>
  </si>
  <si>
    <t>Nejhorší jízda</t>
  </si>
  <si>
    <t>[mm]</t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</si>
  <si>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</si>
  <si>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[kg]</t>
  </si>
  <si>
    <t>1. j</t>
  </si>
  <si>
    <t>2. j</t>
  </si>
  <si>
    <t>3. j</t>
  </si>
  <si>
    <t>P</t>
  </si>
  <si>
    <t>min.</t>
  </si>
  <si>
    <t>sek.</t>
  </si>
  <si>
    <t>celkem</t>
  </si>
  <si>
    <t>Jakubík Miloš</t>
  </si>
  <si>
    <t>131-058</t>
  </si>
  <si>
    <t>Atlantis</t>
  </si>
  <si>
    <t>Kroupa Petr</t>
  </si>
  <si>
    <t>131-044</t>
  </si>
  <si>
    <t>Chmelka František</t>
  </si>
  <si>
    <t>336-003</t>
  </si>
  <si>
    <t>Trigger</t>
  </si>
  <si>
    <t>Zapletal Karel</t>
  </si>
  <si>
    <t>134-006</t>
  </si>
  <si>
    <t>Sea Wind</t>
  </si>
  <si>
    <t>1:22</t>
  </si>
  <si>
    <t>Uherková Marcela</t>
  </si>
  <si>
    <t>480-008</t>
  </si>
  <si>
    <t>Morava Hodonín</t>
  </si>
  <si>
    <t>Barrakuda</t>
  </si>
  <si>
    <t>Kincl Antonín</t>
  </si>
  <si>
    <t>336-009</t>
  </si>
  <si>
    <t>Pirate</t>
  </si>
  <si>
    <t>Pešek Jaroslav</t>
  </si>
  <si>
    <t>140-041</t>
  </si>
  <si>
    <t>KLoM Kolín</t>
  </si>
  <si>
    <t>Illbruck</t>
  </si>
  <si>
    <t>1:13,5</t>
  </si>
  <si>
    <t>Kroupa Milan</t>
  </si>
  <si>
    <t>131-011</t>
  </si>
  <si>
    <t>Endeavour</t>
  </si>
  <si>
    <t>Drak</t>
  </si>
  <si>
    <t>Rozhodčí               1</t>
  </si>
  <si>
    <t>CZ-02/A/OS</t>
  </si>
  <si>
    <t>(převzato z Lo-16)  2</t>
  </si>
  <si>
    <t>Petr Lukeš</t>
  </si>
  <si>
    <t>NSS - B</t>
  </si>
  <si>
    <t>Thalassa</t>
  </si>
  <si>
    <t>1:16</t>
  </si>
  <si>
    <t>Medveděv Michal</t>
  </si>
  <si>
    <t>131-022</t>
  </si>
  <si>
    <t>Spray</t>
  </si>
  <si>
    <t>Mrákota Josef</t>
  </si>
  <si>
    <t>168-027</t>
  </si>
  <si>
    <t>KLoM Delta Pardubice</t>
  </si>
  <si>
    <t>1:11</t>
  </si>
  <si>
    <t>Egrt Karel</t>
  </si>
  <si>
    <t>091-001</t>
  </si>
  <si>
    <t>MK Drozdov</t>
  </si>
  <si>
    <t>Pen Duick</t>
  </si>
  <si>
    <t>Kreisel Jiří</t>
  </si>
  <si>
    <t>131-041</t>
  </si>
  <si>
    <t>Dove</t>
  </si>
  <si>
    <t>Zeman Jaroslav</t>
  </si>
  <si>
    <t>028-010</t>
  </si>
  <si>
    <t>"NAUTILUS"Proboštov</t>
  </si>
  <si>
    <t>Dorian Gray 2</t>
  </si>
  <si>
    <t>Folkman Ladislav</t>
  </si>
  <si>
    <t>140-056</t>
  </si>
  <si>
    <t>Lulworth</t>
  </si>
  <si>
    <t>Šimůnek Karel</t>
  </si>
  <si>
    <t>316-010</t>
  </si>
  <si>
    <t>KLoM Fregata Bakov n. J.</t>
  </si>
  <si>
    <t>Silbp</t>
  </si>
  <si>
    <t>1:17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</si>
</sst>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;;;"/>
    <numFmt numFmtId="165" formatCode="#,##0.000"/>
    <numFmt numFmtId="166" formatCode="0.000"/>
  </numFmts>
  <fonts count="57">
    <font>
      <sz val="10"/>
      <name val="Arial CE"/>
      <family val="2"/>
    </font>
    <font>
      <sz val="10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 CE"/>
      <family val="2"/>
    </font>
    <font>
      <b/>
      <sz val="9"/>
      <name val="Arial"/>
      <family val="2"/>
    </font>
    <font>
      <sz val="11"/>
      <name val="Arial CE"/>
      <family val="2"/>
    </font>
    <font>
      <sz val="11"/>
      <name val="Arial"/>
      <family val="2"/>
    </font>
    <font>
      <u val="single"/>
      <sz val="11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Tahoma"/>
      <family val="2"/>
    </font>
    <font>
      <sz val="8"/>
      <name val="Arial CE"/>
      <family val="2"/>
    </font>
    <font>
      <b/>
      <sz val="10"/>
      <name val="Arial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1" fillId="0" borderId="0" xfId="58">
      <alignment/>
      <protection/>
    </xf>
    <xf numFmtId="0" fontId="4" fillId="0" borderId="0" xfId="58" applyFont="1">
      <alignment/>
      <protection/>
    </xf>
    <xf numFmtId="0" fontId="4" fillId="0" borderId="0" xfId="58" applyFont="1" applyAlignment="1">
      <alignment horizontal="left"/>
      <protection/>
    </xf>
    <xf numFmtId="0" fontId="5" fillId="0" borderId="0" xfId="47" applyFont="1" applyAlignment="1">
      <alignment horizontal="center"/>
      <protection/>
    </xf>
    <xf numFmtId="0" fontId="6" fillId="0" borderId="0" xfId="0" applyFont="1" applyBorder="1" applyAlignment="1">
      <alignment horizontal="center" wrapText="1"/>
    </xf>
    <xf numFmtId="0" fontId="7" fillId="0" borderId="0" xfId="47" applyFont="1" applyAlignment="1">
      <alignment horizontal="right"/>
      <protection/>
    </xf>
    <xf numFmtId="0" fontId="8" fillId="0" borderId="0" xfId="58" applyFont="1">
      <alignment/>
      <protection/>
    </xf>
    <xf numFmtId="14" fontId="7" fillId="0" borderId="0" xfId="47" applyNumberFormat="1" applyFont="1" applyAlignment="1">
      <alignment horizontal="left"/>
      <protection/>
    </xf>
    <xf numFmtId="0" fontId="7" fillId="0" borderId="0" xfId="47" applyFont="1">
      <alignment/>
      <protection/>
    </xf>
    <xf numFmtId="0" fontId="6" fillId="0" borderId="0" xfId="0" applyFont="1" applyBorder="1" applyAlignment="1">
      <alignment wrapText="1"/>
    </xf>
    <xf numFmtId="0" fontId="7" fillId="0" borderId="0" xfId="47" applyFont="1" applyAlignment="1">
      <alignment horizontal="left"/>
      <protection/>
    </xf>
    <xf numFmtId="0" fontId="7" fillId="0" borderId="0" xfId="47" applyFont="1" applyFill="1">
      <alignment/>
      <protection/>
    </xf>
    <xf numFmtId="0" fontId="7" fillId="0" borderId="0" xfId="47" applyFont="1" applyFill="1" applyBorder="1" applyAlignment="1">
      <alignment horizontal="left"/>
      <protection/>
    </xf>
    <xf numFmtId="0" fontId="7" fillId="0" borderId="0" xfId="47" applyFont="1" applyFill="1" applyAlignment="1">
      <alignment horizontal="left"/>
      <protection/>
    </xf>
    <xf numFmtId="0" fontId="8" fillId="0" borderId="0" xfId="58" applyFont="1" applyAlignment="1">
      <alignment horizontal="right"/>
      <protection/>
    </xf>
    <xf numFmtId="0" fontId="9" fillId="0" borderId="0" xfId="47" applyFont="1">
      <alignment/>
      <protection/>
    </xf>
    <xf numFmtId="0" fontId="9" fillId="0" borderId="0" xfId="47" applyFont="1" applyAlignment="1">
      <alignment horizontal="left"/>
      <protection/>
    </xf>
    <xf numFmtId="0" fontId="1" fillId="0" borderId="0" xfId="58" applyBorder="1">
      <alignment/>
      <protection/>
    </xf>
    <xf numFmtId="0" fontId="9" fillId="0" borderId="0" xfId="47" applyFont="1" applyFill="1">
      <alignment/>
      <protection/>
    </xf>
    <xf numFmtId="0" fontId="9" fillId="0" borderId="0" xfId="47" applyFont="1" applyFill="1" applyAlignment="1">
      <alignment horizontal="left"/>
      <protection/>
    </xf>
    <xf numFmtId="0" fontId="8" fillId="0" borderId="0" xfId="58" applyFont="1" applyFill="1">
      <alignment/>
      <protection/>
    </xf>
    <xf numFmtId="0" fontId="10" fillId="0" borderId="0" xfId="47" applyFont="1">
      <alignment/>
      <protection/>
    </xf>
    <xf numFmtId="0" fontId="10" fillId="0" borderId="0" xfId="47" applyFont="1" applyAlignment="1">
      <alignment horizontal="left"/>
      <protection/>
    </xf>
    <xf numFmtId="0" fontId="9" fillId="0" borderId="0" xfId="47" applyFont="1" applyAlignment="1">
      <alignment horizontal="right"/>
      <protection/>
    </xf>
    <xf numFmtId="0" fontId="0" fillId="0" borderId="0" xfId="47" applyFont="1" applyAlignment="1">
      <alignment horizontal="left"/>
      <protection/>
    </xf>
    <xf numFmtId="0" fontId="1" fillId="0" borderId="0" xfId="58" applyFill="1">
      <alignment/>
      <protection/>
    </xf>
    <xf numFmtId="0" fontId="7" fillId="0" borderId="0" xfId="47" applyFont="1" applyFill="1" applyAlignment="1">
      <alignment horizontal="right"/>
      <protection/>
    </xf>
    <xf numFmtId="0" fontId="7" fillId="0" borderId="0" xfId="47" applyFont="1" applyAlignment="1">
      <alignment horizontal="center"/>
      <protection/>
    </xf>
    <xf numFmtId="0" fontId="7" fillId="0" borderId="0" xfId="0" applyFont="1" applyAlignment="1">
      <alignment/>
    </xf>
    <xf numFmtId="0" fontId="5" fillId="0" borderId="0" xfId="47" applyFont="1" applyAlignment="1">
      <alignment horizontal="right"/>
      <protection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49" fontId="16" fillId="33" borderId="11" xfId="0" applyNumberFormat="1" applyFont="1" applyFill="1" applyBorder="1" applyAlignment="1">
      <alignment horizontal="center"/>
    </xf>
    <xf numFmtId="49" fontId="16" fillId="33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1" fillId="0" borderId="14" xfId="55" applyFont="1" applyFill="1" applyBorder="1" applyAlignment="1">
      <alignment vertical="center"/>
      <protection/>
    </xf>
    <xf numFmtId="49" fontId="1" fillId="0" borderId="15" xfId="55" applyNumberFormat="1" applyFont="1" applyFill="1" applyBorder="1" applyAlignment="1">
      <alignment horizontal="center" vertical="center"/>
      <protection/>
    </xf>
    <xf numFmtId="49" fontId="1" fillId="0" borderId="15" xfId="55" applyNumberFormat="1" applyFont="1" applyFill="1" applyBorder="1" applyAlignment="1">
      <alignment vertical="center"/>
      <protection/>
    </xf>
    <xf numFmtId="49" fontId="1" fillId="0" borderId="15" xfId="49" applyNumberFormat="1" applyFont="1" applyFill="1" applyBorder="1" applyAlignment="1">
      <alignment vertical="center"/>
      <protection/>
    </xf>
    <xf numFmtId="49" fontId="1" fillId="0" borderId="15" xfId="49" applyNumberFormat="1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2" fontId="16" fillId="0" borderId="1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0" borderId="19" xfId="49" applyFont="1" applyFill="1" applyBorder="1" applyAlignment="1">
      <alignment vertical="center"/>
      <protection/>
    </xf>
    <xf numFmtId="49" fontId="1" fillId="0" borderId="19" xfId="49" applyNumberFormat="1" applyFont="1" applyFill="1" applyBorder="1" applyAlignment="1">
      <alignment horizontal="center" vertical="center"/>
      <protection/>
    </xf>
    <xf numFmtId="49" fontId="1" fillId="0" borderId="19" xfId="49" applyNumberFormat="1" applyFont="1" applyFill="1" applyBorder="1" applyAlignment="1">
      <alignment vertical="center"/>
      <protection/>
    </xf>
    <xf numFmtId="0" fontId="0" fillId="0" borderId="19" xfId="0" applyFill="1" applyBorder="1" applyAlignment="1">
      <alignment horizontal="center" vertical="center"/>
    </xf>
    <xf numFmtId="2" fontId="16" fillId="0" borderId="19" xfId="0" applyNumberFormat="1" applyFon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16" fillId="0" borderId="20" xfId="0" applyNumberFormat="1" applyFont="1" applyFill="1" applyBorder="1" applyAlignment="1">
      <alignment horizontal="center" vertical="center"/>
    </xf>
    <xf numFmtId="0" fontId="1" fillId="0" borderId="19" xfId="55" applyFont="1" applyFill="1" applyBorder="1" applyAlignment="1">
      <alignment vertical="center"/>
      <protection/>
    </xf>
    <xf numFmtId="49" fontId="1" fillId="0" borderId="19" xfId="55" applyNumberFormat="1" applyFont="1" applyFill="1" applyBorder="1" applyAlignment="1">
      <alignment horizontal="center" vertical="center"/>
      <protection/>
    </xf>
    <xf numFmtId="49" fontId="1" fillId="0" borderId="19" xfId="55" applyNumberFormat="1" applyFont="1" applyFill="1" applyBorder="1" applyAlignment="1">
      <alignment vertical="center"/>
      <protection/>
    </xf>
    <xf numFmtId="0" fontId="0" fillId="0" borderId="19" xfId="48" applyFill="1" applyBorder="1" applyAlignment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" fillId="0" borderId="23" xfId="49" applyFont="1" applyFill="1" applyBorder="1" applyAlignment="1">
      <alignment vertical="center"/>
      <protection/>
    </xf>
    <xf numFmtId="49" fontId="1" fillId="0" borderId="23" xfId="49" applyNumberFormat="1" applyFont="1" applyFill="1" applyBorder="1" applyAlignment="1">
      <alignment horizontal="center" vertical="center"/>
      <protection/>
    </xf>
    <xf numFmtId="49" fontId="1" fillId="0" borderId="23" xfId="55" applyNumberFormat="1" applyFont="1" applyFill="1" applyBorder="1" applyAlignment="1">
      <alignment vertical="center"/>
      <protection/>
    </xf>
    <xf numFmtId="49" fontId="1" fillId="0" borderId="23" xfId="49" applyNumberFormat="1" applyFont="1" applyFill="1" applyBorder="1" applyAlignment="1">
      <alignment vertical="center"/>
      <protection/>
    </xf>
    <xf numFmtId="0" fontId="0" fillId="0" borderId="23" xfId="0" applyFill="1" applyBorder="1" applyAlignment="1">
      <alignment horizontal="center" vertical="center"/>
    </xf>
    <xf numFmtId="2" fontId="16" fillId="0" borderId="23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2" fontId="16" fillId="0" borderId="25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/>
    </xf>
    <xf numFmtId="49" fontId="16" fillId="0" borderId="15" xfId="0" applyNumberFormat="1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6" fillId="0" borderId="15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7" fillId="0" borderId="19" xfId="0" applyFont="1" applyBorder="1" applyAlignment="1">
      <alignment/>
    </xf>
    <xf numFmtId="49" fontId="16" fillId="0" borderId="18" xfId="0" applyNumberFormat="1" applyFont="1" applyBorder="1" applyAlignment="1">
      <alignment/>
    </xf>
    <xf numFmtId="0" fontId="0" fillId="0" borderId="19" xfId="58" applyFont="1" applyFill="1" applyBorder="1">
      <alignment/>
      <protection/>
    </xf>
    <xf numFmtId="0" fontId="16" fillId="0" borderId="18" xfId="0" applyFont="1" applyBorder="1" applyAlignment="1">
      <alignment horizontal="right"/>
    </xf>
    <xf numFmtId="0" fontId="0" fillId="0" borderId="19" xfId="47" applyFont="1" applyFill="1" applyBorder="1" applyAlignment="1">
      <alignment horizontal="left"/>
      <protection/>
    </xf>
    <xf numFmtId="0" fontId="16" fillId="0" borderId="26" xfId="0" applyFont="1" applyBorder="1" applyAlignment="1">
      <alignment/>
    </xf>
    <xf numFmtId="0" fontId="0" fillId="0" borderId="0" xfId="47" applyFont="1" applyFill="1" applyBorder="1" applyAlignment="1">
      <alignment horizontal="left"/>
      <protection/>
    </xf>
    <xf numFmtId="0" fontId="16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1" fillId="0" borderId="15" xfId="50" applyFont="1" applyFill="1" applyBorder="1" applyAlignment="1">
      <alignment vertical="center"/>
      <protection/>
    </xf>
    <xf numFmtId="49" fontId="1" fillId="0" borderId="15" xfId="50" applyNumberFormat="1" applyFont="1" applyFill="1" applyBorder="1" applyAlignment="1">
      <alignment horizontal="center" vertical="center"/>
      <protection/>
    </xf>
    <xf numFmtId="49" fontId="1" fillId="0" borderId="15" xfId="50" applyNumberFormat="1" applyFont="1" applyBorder="1" applyAlignment="1">
      <alignment vertical="center"/>
      <protection/>
    </xf>
    <xf numFmtId="49" fontId="1" fillId="0" borderId="15" xfId="50" applyNumberFormat="1" applyFont="1" applyBorder="1" applyAlignment="1">
      <alignment horizontal="center" vertical="center"/>
      <protection/>
    </xf>
    <xf numFmtId="0" fontId="0" fillId="0" borderId="15" xfId="48" applyFill="1" applyBorder="1" applyAlignment="1">
      <alignment horizontal="center" vertical="center"/>
      <protection/>
    </xf>
    <xf numFmtId="2" fontId="16" fillId="0" borderId="15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16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9" xfId="50" applyFont="1" applyFill="1" applyBorder="1" applyAlignment="1">
      <alignment vertical="center"/>
      <protection/>
    </xf>
    <xf numFmtId="49" fontId="1" fillId="0" borderId="19" xfId="50" applyNumberFormat="1" applyFont="1" applyBorder="1" applyAlignment="1">
      <alignment horizontal="center" vertical="center"/>
      <protection/>
    </xf>
    <xf numFmtId="49" fontId="1" fillId="0" borderId="19" xfId="50" applyNumberFormat="1" applyFont="1" applyFill="1" applyBorder="1" applyAlignment="1">
      <alignment vertical="center"/>
      <protection/>
    </xf>
    <xf numFmtId="49" fontId="1" fillId="0" borderId="19" xfId="50" applyNumberFormat="1" applyFont="1" applyBorder="1" applyAlignment="1">
      <alignment vertical="center"/>
      <protection/>
    </xf>
    <xf numFmtId="2" fontId="16" fillId="0" borderId="19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50" applyFont="1" applyFill="1" applyBorder="1" applyAlignment="1">
      <alignment vertical="center"/>
      <protection/>
    </xf>
    <xf numFmtId="49" fontId="1" fillId="0" borderId="23" xfId="50" applyNumberFormat="1" applyFont="1" applyFill="1" applyBorder="1" applyAlignment="1">
      <alignment horizontal="center" vertical="center"/>
      <protection/>
    </xf>
    <xf numFmtId="49" fontId="1" fillId="0" borderId="23" xfId="50" applyNumberFormat="1" applyFont="1" applyFill="1" applyBorder="1" applyAlignment="1">
      <alignment vertical="center"/>
      <protection/>
    </xf>
    <xf numFmtId="0" fontId="0" fillId="0" borderId="23" xfId="48" applyFill="1" applyBorder="1" applyAlignment="1">
      <alignment horizontal="center" vertical="center"/>
      <protection/>
    </xf>
    <xf numFmtId="2" fontId="16" fillId="0" borderId="23" xfId="0" applyNumberFormat="1" applyFon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16" fillId="0" borderId="25" xfId="0" applyNumberFormat="1" applyFont="1" applyBorder="1" applyAlignment="1">
      <alignment horizontal="center" vertical="center"/>
    </xf>
    <xf numFmtId="0" fontId="1" fillId="0" borderId="15" xfId="51" applyFont="1" applyFill="1" applyBorder="1" applyAlignment="1">
      <alignment vertical="center"/>
      <protection/>
    </xf>
    <xf numFmtId="49" fontId="1" fillId="0" borderId="15" xfId="51" applyNumberFormat="1" applyFont="1" applyFill="1" applyBorder="1" applyAlignment="1">
      <alignment horizontal="center" vertical="center"/>
      <protection/>
    </xf>
    <xf numFmtId="49" fontId="1" fillId="0" borderId="15" xfId="52" applyNumberFormat="1" applyFont="1" applyFill="1" applyBorder="1" applyAlignment="1">
      <alignment vertical="center"/>
      <protection/>
    </xf>
    <xf numFmtId="49" fontId="1" fillId="0" borderId="15" xfId="51" applyNumberFormat="1" applyFont="1" applyFill="1" applyBorder="1" applyAlignment="1">
      <alignment vertical="center"/>
      <protection/>
    </xf>
    <xf numFmtId="0" fontId="1" fillId="0" borderId="19" xfId="51" applyFont="1" applyFill="1" applyBorder="1" applyAlignment="1">
      <alignment vertical="center"/>
      <protection/>
    </xf>
    <xf numFmtId="49" fontId="1" fillId="0" borderId="19" xfId="51" applyNumberFormat="1" applyFont="1" applyBorder="1" applyAlignment="1">
      <alignment horizontal="center" vertical="center"/>
      <protection/>
    </xf>
    <xf numFmtId="49" fontId="1" fillId="0" borderId="19" xfId="51" applyNumberFormat="1" applyFont="1" applyBorder="1" applyAlignment="1">
      <alignment vertical="center"/>
      <protection/>
    </xf>
    <xf numFmtId="49" fontId="1" fillId="0" borderId="19" xfId="51" applyNumberFormat="1" applyFont="1" applyFill="1" applyBorder="1" applyAlignment="1">
      <alignment horizontal="center" vertical="center"/>
      <protection/>
    </xf>
    <xf numFmtId="49" fontId="0" fillId="0" borderId="19" xfId="0" applyNumberFormat="1" applyFont="1" applyFill="1" applyBorder="1" applyAlignment="1">
      <alignment vertical="center"/>
    </xf>
    <xf numFmtId="49" fontId="1" fillId="0" borderId="19" xfId="51" applyNumberFormat="1" applyFont="1" applyFill="1" applyBorder="1" applyAlignment="1">
      <alignment vertical="center"/>
      <protection/>
    </xf>
    <xf numFmtId="0" fontId="1" fillId="0" borderId="23" xfId="51" applyFont="1" applyFill="1" applyBorder="1" applyAlignment="1">
      <alignment vertical="center"/>
      <protection/>
    </xf>
    <xf numFmtId="49" fontId="1" fillId="0" borderId="23" xfId="51" applyNumberFormat="1" applyFont="1" applyFill="1" applyBorder="1" applyAlignment="1">
      <alignment horizontal="center" vertical="center"/>
      <protection/>
    </xf>
    <xf numFmtId="49" fontId="1" fillId="0" borderId="23" xfId="52" applyNumberFormat="1" applyFont="1" applyFill="1" applyBorder="1" applyAlignment="1">
      <alignment vertical="center"/>
      <protection/>
    </xf>
    <xf numFmtId="49" fontId="1" fillId="0" borderId="23" xfId="51" applyNumberFormat="1" applyFont="1" applyFill="1" applyBorder="1" applyAlignment="1">
      <alignment vertical="center"/>
      <protection/>
    </xf>
    <xf numFmtId="0" fontId="1" fillId="0" borderId="15" xfId="52" applyFont="1" applyFill="1" applyBorder="1" applyAlignment="1">
      <alignment vertical="center"/>
      <protection/>
    </xf>
    <xf numFmtId="49" fontId="1" fillId="0" borderId="15" xfId="52" applyNumberFormat="1" applyFont="1" applyFill="1" applyBorder="1" applyAlignment="1">
      <alignment horizontal="center" vertical="center"/>
      <protection/>
    </xf>
    <xf numFmtId="0" fontId="0" fillId="0" borderId="15" xfId="48" applyFont="1" applyFill="1" applyBorder="1" applyAlignment="1">
      <alignment horizontal="center" vertical="center"/>
      <protection/>
    </xf>
    <xf numFmtId="0" fontId="1" fillId="0" borderId="19" xfId="52" applyFont="1" applyFill="1" applyBorder="1" applyAlignment="1">
      <alignment vertical="center"/>
      <protection/>
    </xf>
    <xf numFmtId="49" fontId="1" fillId="0" borderId="19" xfId="52" applyNumberFormat="1" applyFont="1" applyFill="1" applyBorder="1" applyAlignment="1">
      <alignment horizontal="center" vertical="center"/>
      <protection/>
    </xf>
    <xf numFmtId="49" fontId="1" fillId="0" borderId="19" xfId="52" applyNumberFormat="1" applyFont="1" applyFill="1" applyBorder="1" applyAlignment="1">
      <alignment vertical="center"/>
      <protection/>
    </xf>
    <xf numFmtId="49" fontId="0" fillId="0" borderId="23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49" fontId="16" fillId="33" borderId="23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 vertical="center"/>
    </xf>
    <xf numFmtId="0" fontId="1" fillId="0" borderId="15" xfId="53" applyFont="1" applyFill="1" applyBorder="1" applyAlignment="1">
      <alignment vertical="center"/>
      <protection/>
    </xf>
    <xf numFmtId="49" fontId="1" fillId="0" borderId="15" xfId="53" applyNumberFormat="1" applyFont="1" applyFill="1" applyBorder="1" applyAlignment="1">
      <alignment horizontal="center" vertical="center"/>
      <protection/>
    </xf>
    <xf numFmtId="49" fontId="1" fillId="0" borderId="15" xfId="53" applyNumberFormat="1" applyFont="1" applyFill="1" applyBorder="1" applyAlignment="1">
      <alignment vertical="center"/>
      <protection/>
    </xf>
    <xf numFmtId="1" fontId="16" fillId="0" borderId="15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49" fontId="0" fillId="0" borderId="18" xfId="0" applyNumberFormat="1" applyFont="1" applyBorder="1" applyAlignment="1">
      <alignment horizontal="center" vertical="center"/>
    </xf>
    <xf numFmtId="0" fontId="1" fillId="0" borderId="19" xfId="53" applyFont="1" applyFill="1" applyBorder="1" applyAlignment="1">
      <alignment vertical="center"/>
      <protection/>
    </xf>
    <xf numFmtId="49" fontId="1" fillId="0" borderId="19" xfId="53" applyNumberFormat="1" applyFont="1" applyFill="1" applyBorder="1" applyAlignment="1">
      <alignment horizontal="center" vertical="center"/>
      <protection/>
    </xf>
    <xf numFmtId="49" fontId="1" fillId="0" borderId="19" xfId="53" applyNumberFormat="1" applyFont="1" applyFill="1" applyBorder="1" applyAlignment="1">
      <alignment vertical="center"/>
      <protection/>
    </xf>
    <xf numFmtId="1" fontId="16" fillId="0" borderId="19" xfId="0" applyNumberFormat="1" applyFont="1" applyBorder="1" applyAlignment="1">
      <alignment horizontal="center" vertical="center"/>
    </xf>
    <xf numFmtId="49" fontId="1" fillId="0" borderId="19" xfId="53" applyNumberFormat="1" applyFont="1" applyBorder="1" applyAlignment="1">
      <alignment horizontal="center" vertical="center"/>
      <protection/>
    </xf>
    <xf numFmtId="49" fontId="1" fillId="0" borderId="19" xfId="53" applyNumberFormat="1" applyFont="1" applyBorder="1" applyAlignment="1">
      <alignment vertical="center"/>
      <protection/>
    </xf>
    <xf numFmtId="0" fontId="0" fillId="0" borderId="0" xfId="0" applyFill="1" applyAlignment="1">
      <alignment/>
    </xf>
    <xf numFmtId="0" fontId="1" fillId="0" borderId="19" xfId="54" applyFont="1" applyFill="1" applyBorder="1" applyAlignment="1">
      <alignment vertical="center"/>
      <protection/>
    </xf>
    <xf numFmtId="49" fontId="1" fillId="0" borderId="19" xfId="54" applyNumberFormat="1" applyFont="1" applyFill="1" applyBorder="1" applyAlignment="1">
      <alignment horizontal="center" vertical="center"/>
      <protection/>
    </xf>
    <xf numFmtId="49" fontId="1" fillId="0" borderId="19" xfId="54" applyNumberFormat="1" applyFont="1" applyFill="1" applyBorder="1" applyAlignment="1">
      <alignment vertical="center"/>
      <protection/>
    </xf>
    <xf numFmtId="1" fontId="16" fillId="0" borderId="19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53" applyFont="1" applyFill="1" applyBorder="1" applyAlignment="1">
      <alignment vertical="center"/>
      <protection/>
    </xf>
    <xf numFmtId="49" fontId="1" fillId="0" borderId="11" xfId="53" applyNumberFormat="1" applyFont="1" applyFill="1" applyBorder="1" applyAlignment="1">
      <alignment horizontal="center" vertical="center"/>
      <protection/>
    </xf>
    <xf numFmtId="49" fontId="1" fillId="0" borderId="11" xfId="53" applyNumberFormat="1" applyFont="1" applyFill="1" applyBorder="1" applyAlignment="1">
      <alignment vertical="center"/>
      <protection/>
    </xf>
    <xf numFmtId="0" fontId="0" fillId="0" borderId="2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2" fontId="16" fillId="0" borderId="28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1" fillId="0" borderId="23" xfId="53" applyFont="1" applyFill="1" applyBorder="1" applyAlignment="1">
      <alignment vertical="center"/>
      <protection/>
    </xf>
    <xf numFmtId="49" fontId="1" fillId="0" borderId="23" xfId="53" applyNumberFormat="1" applyFont="1" applyFill="1" applyBorder="1" applyAlignment="1">
      <alignment vertical="center"/>
      <protection/>
    </xf>
    <xf numFmtId="0" fontId="0" fillId="0" borderId="23" xfId="0" applyFont="1" applyFill="1" applyBorder="1" applyAlignment="1">
      <alignment vertical="center"/>
    </xf>
    <xf numFmtId="1" fontId="16" fillId="0" borderId="23" xfId="0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58" applyFont="1" applyBorder="1">
      <alignment/>
      <protection/>
    </xf>
    <xf numFmtId="0" fontId="1" fillId="0" borderId="15" xfId="54" applyFont="1" applyFill="1" applyBorder="1" applyAlignment="1">
      <alignment vertical="center"/>
      <protection/>
    </xf>
    <xf numFmtId="49" fontId="1" fillId="0" borderId="15" xfId="54" applyNumberFormat="1" applyFont="1" applyBorder="1" applyAlignment="1">
      <alignment horizontal="center" vertical="center"/>
      <protection/>
    </xf>
    <xf numFmtId="49" fontId="1" fillId="0" borderId="15" xfId="54" applyNumberFormat="1" applyFont="1" applyFill="1" applyBorder="1" applyAlignment="1">
      <alignment vertical="center"/>
      <protection/>
    </xf>
    <xf numFmtId="49" fontId="1" fillId="0" borderId="19" xfId="54" applyNumberFormat="1" applyFont="1" applyBorder="1" applyAlignment="1">
      <alignment horizontal="center" vertical="center"/>
      <protection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49" fontId="1" fillId="0" borderId="19" xfId="57" applyNumberFormat="1" applyFont="1" applyFill="1" applyBorder="1" applyAlignment="1">
      <alignment vertical="center"/>
      <protection/>
    </xf>
    <xf numFmtId="0" fontId="0" fillId="0" borderId="19" xfId="0" applyFont="1" applyFill="1" applyBorder="1" applyAlignment="1">
      <alignment vertical="center"/>
    </xf>
    <xf numFmtId="49" fontId="1" fillId="0" borderId="19" xfId="54" applyNumberFormat="1" applyFont="1" applyBorder="1" applyAlignment="1">
      <alignment vertical="center"/>
      <protection/>
    </xf>
    <xf numFmtId="49" fontId="1" fillId="0" borderId="19" xfId="56" applyNumberFormat="1" applyFont="1" applyFill="1" applyBorder="1" applyAlignment="1">
      <alignment vertical="center"/>
      <protection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16" fillId="0" borderId="19" xfId="0" applyNumberFormat="1" applyFont="1" applyBorder="1" applyAlignment="1">
      <alignment horizontal="center"/>
    </xf>
    <xf numFmtId="1" fontId="16" fillId="0" borderId="19" xfId="0" applyNumberFormat="1" applyFont="1" applyBorder="1" applyAlignment="1">
      <alignment horizontal="center"/>
    </xf>
    <xf numFmtId="2" fontId="16" fillId="0" borderId="20" xfId="0" applyNumberFormat="1" applyFont="1" applyBorder="1" applyAlignment="1">
      <alignment horizontal="center"/>
    </xf>
    <xf numFmtId="49" fontId="1" fillId="0" borderId="23" xfId="53" applyNumberFormat="1" applyFont="1" applyFill="1" applyBorder="1" applyAlignment="1">
      <alignment horizontal="center" vertical="center"/>
      <protection/>
    </xf>
    <xf numFmtId="49" fontId="1" fillId="0" borderId="23" xfId="57" applyNumberFormat="1" applyFont="1" applyFill="1" applyBorder="1" applyAlignment="1">
      <alignment vertical="center"/>
      <protection/>
    </xf>
    <xf numFmtId="49" fontId="16" fillId="33" borderId="29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1" fillId="0" borderId="31" xfId="55" applyFont="1" applyFill="1" applyBorder="1" applyAlignment="1">
      <alignment vertical="center"/>
      <protection/>
    </xf>
    <xf numFmtId="49" fontId="1" fillId="0" borderId="31" xfId="53" applyNumberFormat="1" applyFont="1" applyFill="1" applyBorder="1" applyAlignment="1">
      <alignment horizontal="center" vertical="center"/>
      <protection/>
    </xf>
    <xf numFmtId="49" fontId="1" fillId="0" borderId="31" xfId="53" applyNumberFormat="1" applyFont="1" applyFill="1" applyBorder="1" applyAlignment="1">
      <alignment vertical="center"/>
      <protection/>
    </xf>
    <xf numFmtId="49" fontId="1" fillId="0" borderId="31" xfId="55" applyNumberFormat="1" applyFont="1" applyFill="1" applyBorder="1" applyAlignment="1">
      <alignment horizontal="center" vertical="center"/>
      <protection/>
    </xf>
    <xf numFmtId="0" fontId="0" fillId="0" borderId="32" xfId="48" applyFill="1" applyBorder="1" applyAlignment="1">
      <alignment horizontal="center" vertical="center"/>
      <protection/>
    </xf>
    <xf numFmtId="2" fontId="16" fillId="0" borderId="31" xfId="0" applyNumberFormat="1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16" fillId="0" borderId="34" xfId="0" applyNumberFormat="1" applyFont="1" applyBorder="1" applyAlignment="1">
      <alignment horizontal="center" vertical="center"/>
    </xf>
    <xf numFmtId="49" fontId="1" fillId="0" borderId="19" xfId="55" applyNumberFormat="1" applyFont="1" applyBorder="1" applyAlignment="1">
      <alignment horizontal="center" vertical="center"/>
      <protection/>
    </xf>
    <xf numFmtId="49" fontId="1" fillId="0" borderId="19" xfId="55" applyNumberFormat="1" applyFont="1" applyBorder="1" applyAlignment="1">
      <alignment vertical="center"/>
      <protection/>
    </xf>
    <xf numFmtId="49" fontId="1" fillId="0" borderId="35" xfId="55" applyNumberFormat="1" applyFont="1" applyBorder="1" applyAlignment="1">
      <alignment horizontal="center" vertical="center"/>
      <protection/>
    </xf>
    <xf numFmtId="2" fontId="16" fillId="0" borderId="36" xfId="0" applyNumberFormat="1" applyFont="1" applyBorder="1" applyAlignment="1">
      <alignment horizontal="center" vertical="center"/>
    </xf>
    <xf numFmtId="49" fontId="1" fillId="0" borderId="35" xfId="55" applyNumberFormat="1" applyFont="1" applyFill="1" applyBorder="1" applyAlignment="1">
      <alignment horizontal="center" vertical="center"/>
      <protection/>
    </xf>
    <xf numFmtId="0" fontId="0" fillId="0" borderId="19" xfId="48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1" fillId="0" borderId="23" xfId="55" applyFont="1" applyFill="1" applyBorder="1" applyAlignment="1">
      <alignment vertical="center"/>
      <protection/>
    </xf>
    <xf numFmtId="49" fontId="1" fillId="0" borderId="37" xfId="55" applyNumberFormat="1" applyFont="1" applyBorder="1" applyAlignment="1">
      <alignment horizontal="center" vertical="center"/>
      <protection/>
    </xf>
    <xf numFmtId="2" fontId="16" fillId="0" borderId="29" xfId="0" applyNumberFormat="1" applyFont="1" applyBorder="1" applyAlignment="1">
      <alignment horizontal="center" vertical="center"/>
    </xf>
    <xf numFmtId="0" fontId="1" fillId="0" borderId="15" xfId="56" applyFont="1" applyFill="1" applyBorder="1" applyAlignment="1">
      <alignment vertical="center"/>
      <protection/>
    </xf>
    <xf numFmtId="49" fontId="1" fillId="0" borderId="15" xfId="56" applyNumberFormat="1" applyFont="1" applyBorder="1" applyAlignment="1">
      <alignment horizontal="center" vertical="center"/>
      <protection/>
    </xf>
    <xf numFmtId="49" fontId="1" fillId="0" borderId="15" xfId="56" applyNumberFormat="1" applyFont="1" applyBorder="1" applyAlignment="1">
      <alignment vertical="center"/>
      <protection/>
    </xf>
    <xf numFmtId="49" fontId="1" fillId="0" borderId="15" xfId="56" applyNumberFormat="1" applyFont="1" applyFill="1" applyBorder="1" applyAlignment="1">
      <alignment vertical="center"/>
      <protection/>
    </xf>
    <xf numFmtId="49" fontId="1" fillId="0" borderId="23" xfId="55" applyNumberFormat="1" applyFont="1" applyFill="1" applyBorder="1" applyAlignment="1">
      <alignment horizontal="center" vertical="center"/>
      <protection/>
    </xf>
    <xf numFmtId="0" fontId="1" fillId="0" borderId="15" xfId="57" applyFont="1" applyFill="1" applyBorder="1" applyAlignment="1">
      <alignment vertical="center"/>
      <protection/>
    </xf>
    <xf numFmtId="49" fontId="1" fillId="0" borderId="15" xfId="57" applyNumberFormat="1" applyFont="1" applyFill="1" applyBorder="1" applyAlignment="1">
      <alignment horizontal="center" vertical="center"/>
      <protection/>
    </xf>
    <xf numFmtId="49" fontId="1" fillId="0" borderId="15" xfId="57" applyNumberFormat="1" applyFont="1" applyFill="1" applyBorder="1" applyAlignment="1">
      <alignment vertical="center"/>
      <protection/>
    </xf>
    <xf numFmtId="49" fontId="1" fillId="0" borderId="38" xfId="57" applyNumberFormat="1" applyFont="1" applyFill="1" applyBorder="1" applyAlignment="1">
      <alignment horizontal="center" vertical="center"/>
      <protection/>
    </xf>
    <xf numFmtId="2" fontId="19" fillId="0" borderId="15" xfId="57" applyNumberFormat="1" applyFont="1" applyBorder="1" applyAlignment="1">
      <alignment horizontal="center" vertical="center"/>
      <protection/>
    </xf>
    <xf numFmtId="2" fontId="19" fillId="0" borderId="39" xfId="57" applyNumberFormat="1" applyFont="1" applyBorder="1" applyAlignment="1">
      <alignment horizontal="center" vertical="center"/>
      <protection/>
    </xf>
    <xf numFmtId="0" fontId="16" fillId="0" borderId="15" xfId="0" applyFont="1" applyBorder="1" applyAlignment="1">
      <alignment horizontal="center" vertical="center"/>
    </xf>
    <xf numFmtId="0" fontId="1" fillId="0" borderId="19" xfId="57" applyFont="1" applyFill="1" applyBorder="1" applyAlignment="1">
      <alignment vertical="center"/>
      <protection/>
    </xf>
    <xf numFmtId="49" fontId="1" fillId="0" borderId="19" xfId="57" applyNumberFormat="1" applyFont="1" applyFill="1" applyBorder="1" applyAlignment="1">
      <alignment horizontal="center" vertical="center"/>
      <protection/>
    </xf>
    <xf numFmtId="49" fontId="1" fillId="0" borderId="35" xfId="57" applyNumberFormat="1" applyFont="1" applyFill="1" applyBorder="1" applyAlignment="1">
      <alignment horizontal="center" vertical="center"/>
      <protection/>
    </xf>
    <xf numFmtId="2" fontId="19" fillId="0" borderId="19" xfId="57" applyNumberFormat="1" applyFont="1" applyBorder="1" applyAlignment="1">
      <alignment horizontal="center" vertical="center"/>
      <protection/>
    </xf>
    <xf numFmtId="2" fontId="19" fillId="0" borderId="36" xfId="57" applyNumberFormat="1" applyFont="1" applyBorder="1" applyAlignment="1">
      <alignment horizontal="center" vertical="center"/>
      <protection/>
    </xf>
    <xf numFmtId="0" fontId="16" fillId="0" borderId="19" xfId="0" applyFont="1" applyBorder="1" applyAlignment="1">
      <alignment horizontal="center" vertical="center"/>
    </xf>
    <xf numFmtId="49" fontId="1" fillId="0" borderId="19" xfId="57" applyNumberFormat="1" applyFont="1" applyBorder="1" applyAlignment="1">
      <alignment horizontal="center" vertical="center"/>
      <protection/>
    </xf>
    <xf numFmtId="49" fontId="1" fillId="0" borderId="19" xfId="57" applyNumberFormat="1" applyFont="1" applyBorder="1" applyAlignment="1">
      <alignment vertical="center"/>
      <protection/>
    </xf>
    <xf numFmtId="49" fontId="1" fillId="0" borderId="35" xfId="57" applyNumberFormat="1" applyFont="1" applyBorder="1" applyAlignment="1">
      <alignment horizontal="center" vertical="center"/>
      <protection/>
    </xf>
    <xf numFmtId="0" fontId="0" fillId="0" borderId="31" xfId="48" applyFill="1" applyBorder="1" applyAlignment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1" fillId="0" borderId="23" xfId="57" applyFont="1" applyFill="1" applyBorder="1" applyAlignment="1">
      <alignment vertical="center"/>
      <protection/>
    </xf>
    <xf numFmtId="49" fontId="1" fillId="0" borderId="23" xfId="57" applyNumberFormat="1" applyFont="1" applyBorder="1" applyAlignment="1">
      <alignment horizontal="center" vertical="center"/>
      <protection/>
    </xf>
    <xf numFmtId="49" fontId="1" fillId="0" borderId="23" xfId="57" applyNumberFormat="1" applyFont="1" applyBorder="1" applyAlignment="1">
      <alignment vertical="center"/>
      <protection/>
    </xf>
    <xf numFmtId="0" fontId="0" fillId="0" borderId="41" xfId="48" applyFont="1" applyFill="1" applyBorder="1" applyAlignment="1">
      <alignment horizontal="center" vertical="center"/>
      <protection/>
    </xf>
    <xf numFmtId="2" fontId="19" fillId="0" borderId="23" xfId="57" applyNumberFormat="1" applyFont="1" applyBorder="1" applyAlignment="1">
      <alignment horizontal="center" vertical="center"/>
      <protection/>
    </xf>
    <xf numFmtId="2" fontId="19" fillId="0" borderId="29" xfId="57" applyNumberFormat="1" applyFont="1" applyBorder="1" applyAlignment="1">
      <alignment horizontal="center" vertical="center"/>
      <protection/>
    </xf>
    <xf numFmtId="0" fontId="16" fillId="0" borderId="23" xfId="0" applyFont="1" applyBorder="1" applyAlignment="1">
      <alignment horizontal="center" vertical="center"/>
    </xf>
    <xf numFmtId="0" fontId="16" fillId="0" borderId="42" xfId="0" applyFont="1" applyBorder="1" applyAlignment="1">
      <alignment/>
    </xf>
    <xf numFmtId="0" fontId="17" fillId="0" borderId="42" xfId="0" applyFont="1" applyBorder="1" applyAlignment="1">
      <alignment/>
    </xf>
    <xf numFmtId="0" fontId="15" fillId="0" borderId="0" xfId="0" applyFont="1" applyFill="1" applyAlignment="1">
      <alignment/>
    </xf>
    <xf numFmtId="1" fontId="0" fillId="0" borderId="20" xfId="0" applyNumberFormat="1" applyBorder="1" applyAlignment="1">
      <alignment vertical="center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1" fontId="0" fillId="0" borderId="25" xfId="0" applyNumberFormat="1" applyBorder="1" applyAlignment="1">
      <alignment vertical="center"/>
    </xf>
    <xf numFmtId="0" fontId="16" fillId="33" borderId="43" xfId="0" applyFont="1" applyFill="1" applyBorder="1" applyAlignment="1">
      <alignment horizontal="center" vertical="center" wrapText="1"/>
    </xf>
    <xf numFmtId="0" fontId="16" fillId="33" borderId="41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  <xf numFmtId="49" fontId="16" fillId="33" borderId="22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8" xfId="62" applyFont="1" applyFill="1" applyBorder="1" applyAlignment="1">
      <alignment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vertical="center"/>
    </xf>
    <xf numFmtId="49" fontId="0" fillId="0" borderId="39" xfId="62" applyNumberFormat="1" applyFont="1" applyFill="1" applyBorder="1" applyAlignment="1">
      <alignment horizontal="left" vertical="center"/>
      <protection/>
    </xf>
    <xf numFmtId="49" fontId="0" fillId="0" borderId="15" xfId="62" applyNumberFormat="1" applyFont="1" applyFill="1" applyBorder="1" applyAlignment="1">
      <alignment horizontal="center" vertical="center"/>
      <protection/>
    </xf>
    <xf numFmtId="3" fontId="1" fillId="0" borderId="15" xfId="60" applyNumberFormat="1" applyFont="1" applyFill="1" applyBorder="1" applyAlignment="1" applyProtection="1">
      <alignment horizontal="center" vertical="center"/>
      <protection locked="0"/>
    </xf>
    <xf numFmtId="165" fontId="1" fillId="0" borderId="15" xfId="60" applyNumberFormat="1" applyFont="1" applyFill="1" applyBorder="1" applyAlignment="1" applyProtection="1">
      <alignment horizontal="center" vertical="center"/>
      <protection locked="0"/>
    </xf>
    <xf numFmtId="4" fontId="1" fillId="0" borderId="15" xfId="60" applyNumberFormat="1" applyFont="1" applyFill="1" applyBorder="1" applyAlignment="1" applyProtection="1">
      <alignment horizontal="center" vertical="center"/>
      <protection locked="0"/>
    </xf>
    <xf numFmtId="166" fontId="22" fillId="0" borderId="15" xfId="0" applyNumberFormat="1" applyFont="1" applyFill="1" applyBorder="1" applyAlignment="1">
      <alignment horizontal="center" vertical="center"/>
    </xf>
    <xf numFmtId="4" fontId="16" fillId="0" borderId="15" xfId="62" applyNumberFormat="1" applyFont="1" applyFill="1" applyBorder="1" applyAlignment="1">
      <alignment horizontal="center" vertical="center"/>
      <protection/>
    </xf>
    <xf numFmtId="1" fontId="0" fillId="0" borderId="15" xfId="62" applyNumberFormat="1" applyFont="1" applyFill="1" applyBorder="1" applyAlignment="1">
      <alignment horizontal="center" vertical="center"/>
      <protection/>
    </xf>
    <xf numFmtId="1" fontId="0" fillId="0" borderId="17" xfId="62" applyNumberFormat="1" applyFont="1" applyFill="1" applyBorder="1" applyAlignment="1">
      <alignment horizontal="center" vertical="center"/>
      <protection/>
    </xf>
    <xf numFmtId="1" fontId="0" fillId="0" borderId="13" xfId="0" applyNumberFormat="1" applyFont="1" applyFill="1" applyBorder="1" applyAlignment="1">
      <alignment horizontal="center" vertical="center"/>
    </xf>
    <xf numFmtId="1" fontId="16" fillId="0" borderId="15" xfId="62" applyNumberFormat="1" applyFont="1" applyFill="1" applyBorder="1" applyAlignment="1">
      <alignment horizontal="center" vertical="center"/>
      <protection/>
    </xf>
    <xf numFmtId="1" fontId="0" fillId="0" borderId="15" xfId="0" applyNumberFormat="1" applyFont="1" applyBorder="1" applyAlignment="1">
      <alignment horizontal="center" vertical="center"/>
    </xf>
    <xf numFmtId="1" fontId="16" fillId="0" borderId="16" xfId="62" applyNumberFormat="1" applyFont="1" applyFill="1" applyBorder="1" applyAlignment="1">
      <alignment horizontal="center" vertical="center"/>
      <protection/>
    </xf>
    <xf numFmtId="1" fontId="16" fillId="0" borderId="17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horizontal="center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35" xfId="62" applyFont="1" applyFill="1" applyBorder="1" applyAlignment="1">
      <alignment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49" fontId="0" fillId="0" borderId="19" xfId="62" applyNumberFormat="1" applyFont="1" applyFill="1" applyBorder="1" applyAlignment="1">
      <alignment horizontal="center" vertical="center"/>
      <protection/>
    </xf>
    <xf numFmtId="3" fontId="1" fillId="0" borderId="19" xfId="61" applyNumberFormat="1" applyFont="1" applyFill="1" applyBorder="1" applyAlignment="1" applyProtection="1">
      <alignment horizontal="center" vertical="center"/>
      <protection locked="0"/>
    </xf>
    <xf numFmtId="165" fontId="1" fillId="0" borderId="19" xfId="61" applyNumberFormat="1" applyFont="1" applyFill="1" applyBorder="1" applyAlignment="1" applyProtection="1">
      <alignment horizontal="center" vertical="center"/>
      <protection locked="0"/>
    </xf>
    <xf numFmtId="4" fontId="1" fillId="0" borderId="19" xfId="61" applyNumberFormat="1" applyFont="1" applyFill="1" applyBorder="1" applyAlignment="1" applyProtection="1">
      <alignment horizontal="center" vertical="center"/>
      <protection locked="0"/>
    </xf>
    <xf numFmtId="166" fontId="22" fillId="0" borderId="19" xfId="0" applyNumberFormat="1" applyFont="1" applyFill="1" applyBorder="1" applyAlignment="1">
      <alignment horizontal="center" vertical="center"/>
    </xf>
    <xf numFmtId="4" fontId="16" fillId="0" borderId="19" xfId="62" applyNumberFormat="1" applyFont="1" applyFill="1" applyBorder="1" applyAlignment="1">
      <alignment horizontal="center" vertical="center"/>
      <protection/>
    </xf>
    <xf numFmtId="1" fontId="0" fillId="0" borderId="19" xfId="62" applyNumberFormat="1" applyFont="1" applyFill="1" applyBorder="1" applyAlignment="1">
      <alignment horizontal="center" vertical="center"/>
      <protection/>
    </xf>
    <xf numFmtId="1" fontId="0" fillId="0" borderId="20" xfId="62" applyNumberFormat="1" applyFont="1" applyFill="1" applyBorder="1" applyAlignment="1">
      <alignment horizontal="center" vertical="center"/>
      <protection/>
    </xf>
    <xf numFmtId="1" fontId="0" fillId="0" borderId="18" xfId="0" applyNumberFormat="1" applyFont="1" applyFill="1" applyBorder="1" applyAlignment="1">
      <alignment horizontal="center" vertical="center"/>
    </xf>
    <xf numFmtId="1" fontId="16" fillId="0" borderId="19" xfId="62" applyNumberFormat="1" applyFont="1" applyFill="1" applyBorder="1" applyAlignment="1">
      <alignment horizontal="center" vertical="center"/>
      <protection/>
    </xf>
    <xf numFmtId="1" fontId="0" fillId="0" borderId="19" xfId="0" applyNumberFormat="1" applyFont="1" applyBorder="1" applyAlignment="1">
      <alignment horizontal="center" vertical="center"/>
    </xf>
    <xf numFmtId="1" fontId="16" fillId="0" borderId="21" xfId="62" applyNumberFormat="1" applyFont="1" applyFill="1" applyBorder="1" applyAlignment="1">
      <alignment horizontal="center" vertical="center"/>
      <protection/>
    </xf>
    <xf numFmtId="1" fontId="16" fillId="0" borderId="20" xfId="0" applyNumberFormat="1" applyFont="1" applyBorder="1" applyAlignment="1">
      <alignment horizontal="center" vertical="center"/>
    </xf>
    <xf numFmtId="0" fontId="0" fillId="0" borderId="19" xfId="62" applyFont="1" applyFill="1" applyBorder="1" applyAlignment="1">
      <alignment vertical="center"/>
      <protection/>
    </xf>
    <xf numFmtId="3" fontId="1" fillId="0" borderId="19" xfId="60" applyNumberFormat="1" applyFont="1" applyFill="1" applyBorder="1" applyAlignment="1" applyProtection="1">
      <alignment horizontal="center" vertical="center"/>
      <protection locked="0"/>
    </xf>
    <xf numFmtId="165" fontId="1" fillId="0" borderId="19" xfId="60" applyNumberFormat="1" applyFont="1" applyFill="1" applyBorder="1" applyAlignment="1" applyProtection="1">
      <alignment horizontal="center" vertical="center"/>
      <protection locked="0"/>
    </xf>
    <xf numFmtId="4" fontId="1" fillId="0" borderId="19" xfId="60" applyNumberFormat="1" applyFont="1" applyFill="1" applyBorder="1" applyAlignment="1" applyProtection="1">
      <alignment horizontal="center" vertical="center"/>
      <protection locked="0"/>
    </xf>
    <xf numFmtId="0" fontId="0" fillId="0" borderId="36" xfId="62" applyFont="1" applyFill="1" applyBorder="1" applyAlignment="1">
      <alignment vertical="center"/>
      <protection/>
    </xf>
    <xf numFmtId="49" fontId="0" fillId="0" borderId="19" xfId="0" applyNumberFormat="1" applyFont="1" applyBorder="1" applyAlignment="1">
      <alignment horizontal="center" vertical="center"/>
    </xf>
    <xf numFmtId="0" fontId="0" fillId="0" borderId="37" xfId="62" applyFont="1" applyFill="1" applyBorder="1" applyAlignment="1">
      <alignment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49" fontId="0" fillId="0" borderId="23" xfId="62" applyNumberFormat="1" applyFont="1" applyFill="1" applyBorder="1" applyAlignment="1">
      <alignment horizontal="center" vertical="center"/>
      <protection/>
    </xf>
    <xf numFmtId="3" fontId="1" fillId="0" borderId="23" xfId="60" applyNumberFormat="1" applyFont="1" applyFill="1" applyBorder="1" applyAlignment="1" applyProtection="1">
      <alignment horizontal="center" vertical="center"/>
      <protection locked="0"/>
    </xf>
    <xf numFmtId="165" fontId="1" fillId="0" borderId="23" xfId="60" applyNumberFormat="1" applyFont="1" applyFill="1" applyBorder="1" applyAlignment="1" applyProtection="1">
      <alignment horizontal="center" vertical="center"/>
      <protection locked="0"/>
    </xf>
    <xf numFmtId="4" fontId="1" fillId="0" borderId="23" xfId="60" applyNumberFormat="1" applyFont="1" applyFill="1" applyBorder="1" applyAlignment="1" applyProtection="1">
      <alignment horizontal="center" vertical="center"/>
      <protection locked="0"/>
    </xf>
    <xf numFmtId="166" fontId="22" fillId="0" borderId="23" xfId="0" applyNumberFormat="1" applyFont="1" applyFill="1" applyBorder="1" applyAlignment="1">
      <alignment horizontal="center" vertical="center"/>
    </xf>
    <xf numFmtId="0" fontId="0" fillId="0" borderId="23" xfId="48" applyFont="1" applyFill="1" applyBorder="1" applyAlignment="1">
      <alignment horizontal="center" vertical="center"/>
      <protection/>
    </xf>
    <xf numFmtId="4" fontId="16" fillId="0" borderId="23" xfId="62" applyNumberFormat="1" applyFont="1" applyFill="1" applyBorder="1" applyAlignment="1">
      <alignment horizontal="center" vertical="center"/>
      <protection/>
    </xf>
    <xf numFmtId="1" fontId="0" fillId="0" borderId="23" xfId="62" applyNumberFormat="1" applyFont="1" applyFill="1" applyBorder="1" applyAlignment="1">
      <alignment horizontal="center" vertical="center"/>
      <protection/>
    </xf>
    <xf numFmtId="1" fontId="0" fillId="0" borderId="25" xfId="62" applyNumberFormat="1" applyFont="1" applyFill="1" applyBorder="1" applyAlignment="1">
      <alignment horizontal="center" vertical="center"/>
      <protection/>
    </xf>
    <xf numFmtId="1" fontId="0" fillId="0" borderId="22" xfId="0" applyNumberFormat="1" applyFont="1" applyFill="1" applyBorder="1" applyAlignment="1">
      <alignment horizontal="center" vertical="center"/>
    </xf>
    <xf numFmtId="1" fontId="16" fillId="0" borderId="24" xfId="62" applyNumberFormat="1" applyFont="1" applyFill="1" applyBorder="1" applyAlignment="1">
      <alignment horizontal="center" vertical="center"/>
      <protection/>
    </xf>
    <xf numFmtId="1" fontId="0" fillId="0" borderId="23" xfId="0" applyNumberFormat="1" applyFont="1" applyBorder="1" applyAlignment="1">
      <alignment horizontal="center" vertical="center"/>
    </xf>
    <xf numFmtId="1" fontId="16" fillId="0" borderId="23" xfId="62" applyNumberFormat="1" applyFont="1" applyFill="1" applyBorder="1" applyAlignment="1">
      <alignment horizontal="center" vertical="center"/>
      <protection/>
    </xf>
    <xf numFmtId="1" fontId="16" fillId="0" borderId="23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19" xfId="59" applyFont="1" applyBorder="1">
      <alignment/>
      <protection/>
    </xf>
    <xf numFmtId="0" fontId="17" fillId="0" borderId="35" xfId="0" applyFont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3" fontId="1" fillId="0" borderId="15" xfId="61" applyNumberFormat="1" applyFont="1" applyFill="1" applyBorder="1" applyAlignment="1" applyProtection="1">
      <alignment horizontal="center" vertical="center"/>
      <protection locked="0"/>
    </xf>
    <xf numFmtId="165" fontId="1" fillId="0" borderId="15" xfId="61" applyNumberFormat="1" applyFont="1" applyFill="1" applyBorder="1" applyAlignment="1" applyProtection="1">
      <alignment horizontal="center" vertical="center"/>
      <protection locked="0"/>
    </xf>
    <xf numFmtId="4" fontId="1" fillId="0" borderId="15" xfId="61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vertical="center"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left" vertical="center"/>
      <protection/>
    </xf>
    <xf numFmtId="0" fontId="0" fillId="0" borderId="26" xfId="0" applyFill="1" applyBorder="1" applyAlignment="1">
      <alignment horizontal="center" vertical="center"/>
    </xf>
    <xf numFmtId="0" fontId="0" fillId="0" borderId="44" xfId="62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49" fontId="0" fillId="0" borderId="11" xfId="62" applyNumberFormat="1" applyFont="1" applyFill="1" applyBorder="1" applyAlignment="1">
      <alignment horizontal="center" vertical="center"/>
      <protection/>
    </xf>
    <xf numFmtId="3" fontId="1" fillId="0" borderId="11" xfId="61" applyNumberFormat="1" applyFont="1" applyFill="1" applyBorder="1" applyAlignment="1" applyProtection="1">
      <alignment horizontal="center" vertical="center"/>
      <protection locked="0"/>
    </xf>
    <xf numFmtId="165" fontId="1" fillId="0" borderId="11" xfId="61" applyNumberFormat="1" applyFont="1" applyFill="1" applyBorder="1" applyAlignment="1" applyProtection="1">
      <alignment horizontal="center" vertical="center"/>
      <protection locked="0"/>
    </xf>
    <xf numFmtId="4" fontId="1" fillId="0" borderId="11" xfId="61" applyNumberFormat="1" applyFont="1" applyFill="1" applyBorder="1" applyAlignment="1" applyProtection="1">
      <alignment horizontal="center" vertical="center"/>
      <protection locked="0"/>
    </xf>
    <xf numFmtId="166" fontId="22" fillId="0" borderId="11" xfId="0" applyNumberFormat="1" applyFont="1" applyFill="1" applyBorder="1" applyAlignment="1">
      <alignment horizontal="center" vertical="center"/>
    </xf>
    <xf numFmtId="0" fontId="0" fillId="0" borderId="11" xfId="48" applyFont="1" applyFill="1" applyBorder="1" applyAlignment="1">
      <alignment horizontal="center" vertical="center"/>
      <protection/>
    </xf>
    <xf numFmtId="4" fontId="16" fillId="0" borderId="11" xfId="62" applyNumberFormat="1" applyFont="1" applyFill="1" applyBorder="1" applyAlignment="1">
      <alignment horizontal="center" vertical="center"/>
      <protection/>
    </xf>
    <xf numFmtId="1" fontId="0" fillId="0" borderId="11" xfId="62" applyNumberFormat="1" applyFont="1" applyFill="1" applyBorder="1" applyAlignment="1">
      <alignment horizontal="center" vertical="center"/>
      <protection/>
    </xf>
    <xf numFmtId="1" fontId="0" fillId="0" borderId="28" xfId="62" applyNumberFormat="1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>
      <alignment horizontal="center" vertical="center"/>
      <protection/>
    </xf>
    <xf numFmtId="49" fontId="1" fillId="0" borderId="23" xfId="53" applyNumberFormat="1" applyFont="1" applyBorder="1" applyAlignment="1">
      <alignment vertical="center"/>
      <protection/>
    </xf>
    <xf numFmtId="0" fontId="0" fillId="0" borderId="29" xfId="62" applyFont="1" applyFill="1" applyBorder="1" applyAlignment="1">
      <alignment vertical="center"/>
      <protection/>
    </xf>
    <xf numFmtId="49" fontId="0" fillId="0" borderId="23" xfId="0" applyNumberFormat="1" applyFont="1" applyBorder="1" applyAlignment="1">
      <alignment horizontal="center" vertical="center"/>
    </xf>
    <xf numFmtId="3" fontId="1" fillId="0" borderId="23" xfId="61" applyNumberFormat="1" applyFont="1" applyFill="1" applyBorder="1" applyAlignment="1" applyProtection="1">
      <alignment horizontal="center" vertical="center"/>
      <protection locked="0"/>
    </xf>
    <xf numFmtId="165" fontId="1" fillId="0" borderId="23" xfId="61" applyNumberFormat="1" applyFont="1" applyFill="1" applyBorder="1" applyAlignment="1" applyProtection="1">
      <alignment horizontal="center" vertical="center"/>
      <protection locked="0"/>
    </xf>
    <xf numFmtId="4" fontId="1" fillId="0" borderId="23" xfId="6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>
      <alignment horizontal="center"/>
    </xf>
    <xf numFmtId="0" fontId="12" fillId="0" borderId="0" xfId="36" applyNumberFormat="1" applyFont="1" applyFill="1" applyBorder="1" applyAlignment="1" applyProtection="1">
      <alignment horizontal="center"/>
      <protection/>
    </xf>
    <xf numFmtId="0" fontId="7" fillId="0" borderId="0" xfId="47" applyFont="1" applyFill="1" applyBorder="1" applyAlignment="1">
      <alignment horizontal="left"/>
      <protection/>
    </xf>
    <xf numFmtId="0" fontId="11" fillId="0" borderId="0" xfId="47" applyFont="1" applyBorder="1" applyAlignment="1">
      <alignment horizontal="center"/>
      <protection/>
    </xf>
    <xf numFmtId="49" fontId="2" fillId="0" borderId="0" xfId="58" applyNumberFormat="1" applyFont="1" applyBorder="1" applyAlignment="1">
      <alignment horizontal="center"/>
      <protection/>
    </xf>
    <xf numFmtId="49" fontId="3" fillId="0" borderId="0" xfId="58" applyNumberFormat="1" applyFont="1" applyBorder="1" applyAlignment="1">
      <alignment horizontal="center"/>
      <protection/>
    </xf>
    <xf numFmtId="0" fontId="0" fillId="0" borderId="25" xfId="0" applyBorder="1" applyAlignment="1">
      <alignment/>
    </xf>
    <xf numFmtId="0" fontId="16" fillId="0" borderId="14" xfId="0" applyFont="1" applyBorder="1" applyAlignment="1">
      <alignment/>
    </xf>
    <xf numFmtId="0" fontId="17" fillId="0" borderId="23" xfId="0" applyFont="1" applyBorder="1" applyAlignment="1">
      <alignment/>
    </xf>
    <xf numFmtId="0" fontId="16" fillId="0" borderId="22" xfId="0" applyFont="1" applyBorder="1" applyAlignment="1">
      <alignment/>
    </xf>
    <xf numFmtId="49" fontId="0" fillId="0" borderId="23" xfId="0" applyNumberFormat="1" applyFont="1" applyBorder="1" applyAlignment="1">
      <alignment/>
    </xf>
    <xf numFmtId="0" fontId="0" fillId="0" borderId="20" xfId="0" applyBorder="1" applyAlignment="1">
      <alignment/>
    </xf>
    <xf numFmtId="0" fontId="17" fillId="0" borderId="19" xfId="0" applyFont="1" applyBorder="1" applyAlignment="1">
      <alignment/>
    </xf>
    <xf numFmtId="0" fontId="16" fillId="0" borderId="18" xfId="0" applyFont="1" applyBorder="1" applyAlignment="1">
      <alignment/>
    </xf>
    <xf numFmtId="49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Border="1" applyAlignment="1">
      <alignment/>
    </xf>
    <xf numFmtId="49" fontId="0" fillId="0" borderId="35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49" fontId="16" fillId="0" borderId="18" xfId="0" applyNumberFormat="1" applyFont="1" applyBorder="1" applyAlignment="1">
      <alignment/>
    </xf>
    <xf numFmtId="0" fontId="16" fillId="33" borderId="4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/>
    </xf>
    <xf numFmtId="0" fontId="16" fillId="0" borderId="17" xfId="0" applyFont="1" applyBorder="1" applyAlignment="1">
      <alignment/>
    </xf>
    <xf numFmtId="49" fontId="16" fillId="0" borderId="13" xfId="0" applyNumberFormat="1" applyFont="1" applyBorder="1" applyAlignment="1">
      <alignment/>
    </xf>
    <xf numFmtId="49" fontId="16" fillId="0" borderId="15" xfId="0" applyNumberFormat="1" applyFont="1" applyBorder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39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 wrapText="1"/>
    </xf>
    <xf numFmtId="0" fontId="16" fillId="33" borderId="46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47" xfId="0" applyFont="1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16" fillId="0" borderId="25" xfId="0" applyFont="1" applyBorder="1" applyAlignment="1">
      <alignment/>
    </xf>
    <xf numFmtId="0" fontId="0" fillId="0" borderId="19" xfId="47" applyFont="1" applyBorder="1">
      <alignment/>
      <protection/>
    </xf>
    <xf numFmtId="0" fontId="16" fillId="0" borderId="20" xfId="0" applyFont="1" applyBorder="1" applyAlignment="1">
      <alignment/>
    </xf>
    <xf numFmtId="0" fontId="16" fillId="33" borderId="4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6" fillId="33" borderId="49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/>
    </xf>
    <xf numFmtId="0" fontId="16" fillId="33" borderId="49" xfId="0" applyFont="1" applyFill="1" applyBorder="1" applyAlignment="1">
      <alignment horizontal="center" vertical="center" wrapText="1"/>
    </xf>
    <xf numFmtId="0" fontId="16" fillId="33" borderId="50" xfId="0" applyFont="1" applyFill="1" applyBorder="1" applyAlignment="1">
      <alignment horizontal="center" vertical="center"/>
    </xf>
    <xf numFmtId="0" fontId="16" fillId="0" borderId="19" xfId="0" applyFont="1" applyBorder="1" applyAlignment="1">
      <alignment/>
    </xf>
    <xf numFmtId="0" fontId="0" fillId="0" borderId="19" xfId="47" applyFont="1" applyFill="1" applyBorder="1" applyAlignment="1">
      <alignment horizontal="left"/>
      <protection/>
    </xf>
    <xf numFmtId="0" fontId="17" fillId="0" borderId="51" xfId="0" applyFont="1" applyBorder="1" applyAlignment="1">
      <alignment/>
    </xf>
    <xf numFmtId="0" fontId="16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17" fillId="0" borderId="25" xfId="0" applyFont="1" applyBorder="1" applyAlignment="1">
      <alignment/>
    </xf>
    <xf numFmtId="0" fontId="16" fillId="0" borderId="52" xfId="0" applyFont="1" applyBorder="1" applyAlignment="1">
      <alignment/>
    </xf>
    <xf numFmtId="0" fontId="17" fillId="0" borderId="20" xfId="0" applyFont="1" applyBorder="1" applyAlignment="1">
      <alignment/>
    </xf>
    <xf numFmtId="0" fontId="0" fillId="0" borderId="36" xfId="0" applyBorder="1" applyAlignment="1">
      <alignment/>
    </xf>
    <xf numFmtId="49" fontId="0" fillId="0" borderId="36" xfId="0" applyNumberFormat="1" applyBorder="1" applyAlignment="1">
      <alignment/>
    </xf>
    <xf numFmtId="49" fontId="16" fillId="0" borderId="36" xfId="0" applyNumberFormat="1" applyFont="1" applyBorder="1" applyAlignment="1">
      <alignment/>
    </xf>
    <xf numFmtId="0" fontId="16" fillId="0" borderId="15" xfId="0" applyFont="1" applyBorder="1" applyAlignment="1">
      <alignment horizontal="left"/>
    </xf>
    <xf numFmtId="0" fontId="0" fillId="0" borderId="19" xfId="58" applyFont="1" applyFill="1" applyBorder="1">
      <alignment/>
      <protection/>
    </xf>
    <xf numFmtId="0" fontId="0" fillId="0" borderId="53" xfId="0" applyBorder="1" applyAlignment="1">
      <alignment/>
    </xf>
    <xf numFmtId="49" fontId="16" fillId="0" borderId="39" xfId="0" applyNumberFormat="1" applyFont="1" applyBorder="1" applyAlignment="1">
      <alignment/>
    </xf>
    <xf numFmtId="0" fontId="16" fillId="33" borderId="15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16" fillId="0" borderId="22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28" xfId="0" applyFont="1" applyBorder="1" applyAlignment="1">
      <alignment/>
    </xf>
    <xf numFmtId="0" fontId="0" fillId="0" borderId="18" xfId="0" applyBorder="1" applyAlignment="1">
      <alignment/>
    </xf>
    <xf numFmtId="0" fontId="0" fillId="0" borderId="54" xfId="0" applyFont="1" applyBorder="1" applyAlignment="1">
      <alignment horizontal="center" vertical="center"/>
    </xf>
    <xf numFmtId="0" fontId="16" fillId="33" borderId="55" xfId="0" applyFont="1" applyFill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16" fillId="33" borderId="38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vertical="center"/>
    </xf>
    <xf numFmtId="0" fontId="18" fillId="0" borderId="22" xfId="0" applyFont="1" applyBorder="1" applyAlignment="1">
      <alignment vertical="center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orohr_ 2003k" xfId="47"/>
    <cellStyle name="normální_borohradekmicr2006" xfId="48"/>
    <cellStyle name="normální_F2-A jun" xfId="49"/>
    <cellStyle name="normální_F2-A sen_1" xfId="50"/>
    <cellStyle name="normální_F2-B sen_1" xfId="51"/>
    <cellStyle name="normální_F2-C sen_1" xfId="52"/>
    <cellStyle name="normální_F4-A jun" xfId="53"/>
    <cellStyle name="normální_F4-A sen" xfId="54"/>
    <cellStyle name="normální_F4-B jun_1" xfId="55"/>
    <cellStyle name="normální_F4-B sen_1" xfId="56"/>
    <cellStyle name="normální_F-DS" xfId="57"/>
    <cellStyle name="normální_netolice2005" xfId="58"/>
    <cellStyle name="normální_Regatta_vysl" xfId="59"/>
    <cellStyle name="normální_Regatta_vysl_06" xfId="60"/>
    <cellStyle name="normální_Regatta_vysl_06_výsledková listina 2008 - 1 soutěž" xfId="61"/>
    <cellStyle name="normální_St_listiny" xfId="62"/>
    <cellStyle name="Poznámka" xfId="63"/>
    <cellStyle name="Percent" xfId="64"/>
    <cellStyle name="Propojená buňka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lom-admiral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SheetLayoutView="75" zoomScalePageLayoutView="0" workbookViewId="0" topLeftCell="A1">
      <selection activeCell="A1" sqref="A1:E1"/>
    </sheetView>
  </sheetViews>
  <sheetFormatPr defaultColWidth="9.00390625" defaultRowHeight="12.75"/>
  <cols>
    <col min="1" max="1" width="23.75390625" style="1" customWidth="1"/>
    <col min="2" max="2" width="10.875" style="1" customWidth="1"/>
    <col min="3" max="3" width="10.125" style="1" customWidth="1"/>
    <col min="4" max="4" width="15.25390625" style="1" customWidth="1"/>
    <col min="5" max="5" width="27.75390625" style="1" customWidth="1"/>
    <col min="6" max="16384" width="9.125" style="1" customWidth="1"/>
  </cols>
  <sheetData>
    <row r="1" spans="1:5" ht="26.25">
      <c r="A1" s="359" t="s">
        <v>0</v>
      </c>
      <c r="B1" s="359"/>
      <c r="C1" s="359"/>
      <c r="D1" s="359"/>
      <c r="E1" s="359"/>
    </row>
    <row r="2" spans="1:15" ht="20.25">
      <c r="A2" s="360" t="s">
        <v>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</row>
    <row r="3" spans="1:9" ht="16.5">
      <c r="A3" s="2"/>
      <c r="B3" s="3"/>
      <c r="C3" s="2"/>
      <c r="D3" s="2"/>
      <c r="E3" s="4"/>
      <c r="H3" s="5"/>
      <c r="I3" s="5"/>
    </row>
    <row r="4" spans="1:9" ht="14.25">
      <c r="A4" s="6" t="s">
        <v>2</v>
      </c>
      <c r="B4" s="7"/>
      <c r="C4" s="8" t="s">
        <v>3</v>
      </c>
      <c r="D4" s="9"/>
      <c r="E4" s="9"/>
      <c r="H4" s="10"/>
      <c r="I4" s="10"/>
    </row>
    <row r="5" spans="1:9" ht="14.25">
      <c r="A5" s="6" t="s">
        <v>4</v>
      </c>
      <c r="B5" s="7"/>
      <c r="C5" s="11" t="s">
        <v>5</v>
      </c>
      <c r="D5" s="9"/>
      <c r="E5" s="9"/>
      <c r="H5" s="5"/>
      <c r="I5" s="5"/>
    </row>
    <row r="6" spans="1:9" ht="14.25">
      <c r="A6" s="6"/>
      <c r="B6" s="7"/>
      <c r="C6" s="11" t="s">
        <v>6</v>
      </c>
      <c r="D6" s="9"/>
      <c r="E6" s="9"/>
      <c r="H6" s="5"/>
      <c r="I6" s="5"/>
    </row>
    <row r="7" spans="1:9" ht="14.25">
      <c r="A7" s="6" t="s">
        <v>7</v>
      </c>
      <c r="B7" s="7"/>
      <c r="C7" s="11" t="s">
        <v>8</v>
      </c>
      <c r="D7" s="9"/>
      <c r="E7" s="9"/>
      <c r="H7" s="10"/>
      <c r="I7" s="10"/>
    </row>
    <row r="8" spans="1:9" ht="14.25">
      <c r="A8" s="6" t="s">
        <v>9</v>
      </c>
      <c r="B8" s="7"/>
      <c r="C8" s="9" t="s">
        <v>10</v>
      </c>
      <c r="D8" s="9"/>
      <c r="E8" s="9"/>
      <c r="H8" s="5"/>
      <c r="I8" s="5"/>
    </row>
    <row r="9" spans="1:9" ht="14.25">
      <c r="A9" s="6"/>
      <c r="B9" s="7"/>
      <c r="C9" s="11"/>
      <c r="D9" s="9"/>
      <c r="E9" s="9"/>
      <c r="H9" s="10"/>
      <c r="I9" s="10"/>
    </row>
    <row r="10" spans="1:9" ht="14.25">
      <c r="A10" s="6" t="s">
        <v>11</v>
      </c>
      <c r="B10" s="11"/>
      <c r="C10" s="12" t="s">
        <v>12</v>
      </c>
      <c r="D10" s="12"/>
      <c r="E10" s="13"/>
      <c r="H10" s="5"/>
      <c r="I10" s="5"/>
    </row>
    <row r="11" spans="1:9" ht="14.25">
      <c r="A11" s="6" t="s">
        <v>13</v>
      </c>
      <c r="B11" s="11"/>
      <c r="C11" s="12" t="s">
        <v>14</v>
      </c>
      <c r="D11" s="12"/>
      <c r="E11" s="14"/>
      <c r="H11" s="10"/>
      <c r="I11" s="10"/>
    </row>
    <row r="12" spans="1:9" ht="14.25">
      <c r="A12" s="15" t="s">
        <v>15</v>
      </c>
      <c r="B12" s="11"/>
      <c r="C12" s="9" t="s">
        <v>10</v>
      </c>
      <c r="D12" s="16"/>
      <c r="E12" s="17"/>
      <c r="H12" s="18"/>
      <c r="I12" s="18"/>
    </row>
    <row r="13" spans="1:9" ht="14.25">
      <c r="A13" s="15"/>
      <c r="B13" s="11"/>
      <c r="C13" s="12"/>
      <c r="D13" s="19"/>
      <c r="E13" s="20"/>
      <c r="H13" s="18"/>
      <c r="I13" s="18"/>
    </row>
    <row r="14" spans="1:9" ht="14.25">
      <c r="A14" s="6" t="s">
        <v>16</v>
      </c>
      <c r="B14" s="11"/>
      <c r="C14" s="12" t="s">
        <v>17</v>
      </c>
      <c r="D14" s="12"/>
      <c r="E14" s="13" t="s">
        <v>18</v>
      </c>
      <c r="H14" s="18"/>
      <c r="I14" s="18"/>
    </row>
    <row r="15" spans="1:5" ht="14.25">
      <c r="A15" s="6" t="s">
        <v>19</v>
      </c>
      <c r="B15" s="11" t="s">
        <v>20</v>
      </c>
      <c r="C15" s="12" t="s">
        <v>21</v>
      </c>
      <c r="D15" s="12"/>
      <c r="E15" s="13" t="s">
        <v>22</v>
      </c>
    </row>
    <row r="16" spans="1:10" ht="15">
      <c r="A16" s="6" t="s">
        <v>23</v>
      </c>
      <c r="B16" s="11" t="s">
        <v>24</v>
      </c>
      <c r="C16" s="21" t="s">
        <v>25</v>
      </c>
      <c r="D16" s="12"/>
      <c r="E16" s="13" t="s">
        <v>26</v>
      </c>
      <c r="H16" s="22"/>
      <c r="I16" s="22"/>
      <c r="J16" s="23"/>
    </row>
    <row r="17" spans="1:10" ht="15">
      <c r="A17" s="6" t="s">
        <v>27</v>
      </c>
      <c r="B17" s="11" t="s">
        <v>28</v>
      </c>
      <c r="C17" s="21" t="s">
        <v>29</v>
      </c>
      <c r="D17" s="12"/>
      <c r="E17" s="13" t="s">
        <v>30</v>
      </c>
      <c r="H17" s="22"/>
      <c r="I17" s="22"/>
      <c r="J17" s="23"/>
    </row>
    <row r="18" spans="1:10" ht="15">
      <c r="A18" s="6"/>
      <c r="B18" s="11"/>
      <c r="C18" s="21"/>
      <c r="D18" s="12"/>
      <c r="E18" s="13"/>
      <c r="H18" s="22"/>
      <c r="I18" s="22"/>
      <c r="J18" s="23"/>
    </row>
    <row r="19" spans="1:5" ht="14.25">
      <c r="A19" s="24" t="s">
        <v>31</v>
      </c>
      <c r="B19" s="11"/>
      <c r="C19" s="12"/>
      <c r="D19" s="12"/>
      <c r="E19" s="13"/>
    </row>
    <row r="20" spans="1:5" ht="14.25">
      <c r="A20" s="6" t="s">
        <v>32</v>
      </c>
      <c r="B20" s="11" t="s">
        <v>20</v>
      </c>
      <c r="C20" s="12" t="s">
        <v>33</v>
      </c>
      <c r="D20" s="12"/>
      <c r="E20" s="13" t="s">
        <v>34</v>
      </c>
    </row>
    <row r="21" spans="1:5" ht="14.25">
      <c r="A21" s="6"/>
      <c r="B21" s="11" t="s">
        <v>35</v>
      </c>
      <c r="C21" s="12" t="s">
        <v>36</v>
      </c>
      <c r="D21" s="12"/>
      <c r="E21" s="13" t="s">
        <v>37</v>
      </c>
    </row>
    <row r="22" spans="1:5" ht="14.25">
      <c r="A22" s="6"/>
      <c r="B22" s="11"/>
      <c r="C22" s="12"/>
      <c r="D22" s="12"/>
      <c r="E22" s="13"/>
    </row>
    <row r="23" spans="1:5" ht="14.25">
      <c r="A23" s="6" t="s">
        <v>38</v>
      </c>
      <c r="B23" s="11" t="s">
        <v>39</v>
      </c>
      <c r="C23" s="21" t="s">
        <v>40</v>
      </c>
      <c r="D23" s="12"/>
      <c r="E23" s="13" t="s">
        <v>41</v>
      </c>
    </row>
    <row r="24" spans="1:5" ht="14.25">
      <c r="A24" s="6"/>
      <c r="B24" s="11"/>
      <c r="C24" s="12" t="s">
        <v>42</v>
      </c>
      <c r="D24" s="12"/>
      <c r="E24" s="13" t="s">
        <v>43</v>
      </c>
    </row>
    <row r="25" spans="1:5" ht="14.25">
      <c r="A25" s="6"/>
      <c r="B25" s="11"/>
      <c r="C25" s="21" t="s">
        <v>44</v>
      </c>
      <c r="D25" s="12"/>
      <c r="E25" s="13" t="s">
        <v>45</v>
      </c>
    </row>
    <row r="26" spans="1:5" ht="14.25">
      <c r="A26" s="6"/>
      <c r="B26" s="11"/>
      <c r="C26" s="21" t="s">
        <v>46</v>
      </c>
      <c r="D26" s="12"/>
      <c r="E26" s="13" t="s">
        <v>47</v>
      </c>
    </row>
    <row r="27" spans="1:5" ht="14.25">
      <c r="A27" s="6"/>
      <c r="B27" s="11"/>
      <c r="C27" s="12"/>
      <c r="D27" s="12"/>
      <c r="E27" s="13"/>
    </row>
    <row r="28" spans="1:5" ht="14.25">
      <c r="A28" s="6" t="s">
        <v>48</v>
      </c>
      <c r="B28" s="11" t="s">
        <v>28</v>
      </c>
      <c r="C28" s="21" t="s">
        <v>49</v>
      </c>
      <c r="D28" s="12"/>
      <c r="E28" s="13" t="s">
        <v>50</v>
      </c>
    </row>
    <row r="29" spans="1:5" ht="14.25">
      <c r="A29" s="6"/>
      <c r="B29" s="11"/>
      <c r="C29" s="21" t="s">
        <v>51</v>
      </c>
      <c r="D29" s="12"/>
      <c r="E29" s="13"/>
    </row>
    <row r="30" spans="1:5" ht="14.25">
      <c r="A30" s="6"/>
      <c r="B30" s="11"/>
      <c r="C30" s="21" t="s">
        <v>52</v>
      </c>
      <c r="D30" s="12"/>
      <c r="E30" s="13"/>
    </row>
    <row r="31" spans="1:5" ht="14.25">
      <c r="A31" s="6"/>
      <c r="B31" s="11"/>
      <c r="C31" s="21"/>
      <c r="D31" s="12"/>
      <c r="E31" s="13"/>
    </row>
    <row r="32" spans="1:5" ht="14.25">
      <c r="A32" s="24" t="s">
        <v>53</v>
      </c>
      <c r="B32" s="11"/>
      <c r="C32" s="9" t="s">
        <v>54</v>
      </c>
      <c r="D32" s="12"/>
      <c r="E32" s="13"/>
    </row>
    <row r="33" spans="1:5" ht="14.25">
      <c r="A33" s="25"/>
      <c r="B33" s="25"/>
      <c r="C33" s="9"/>
      <c r="D33" s="9"/>
      <c r="E33" s="9"/>
    </row>
    <row r="34" spans="1:5" ht="14.25">
      <c r="A34" s="6" t="s">
        <v>55</v>
      </c>
      <c r="B34" s="11"/>
      <c r="C34" s="12" t="s">
        <v>56</v>
      </c>
      <c r="D34" s="12"/>
      <c r="E34" s="12"/>
    </row>
    <row r="35" spans="1:5" ht="14.25">
      <c r="A35" s="6"/>
      <c r="B35" s="11"/>
      <c r="C35" s="12" t="s">
        <v>57</v>
      </c>
      <c r="D35" s="26"/>
      <c r="E35" s="12"/>
    </row>
    <row r="36" spans="1:5" ht="14.25">
      <c r="A36" s="6" t="s">
        <v>58</v>
      </c>
      <c r="B36" s="11"/>
      <c r="C36" s="357" t="s">
        <v>59</v>
      </c>
      <c r="D36" s="357"/>
      <c r="E36" s="357"/>
    </row>
    <row r="37" spans="1:5" s="26" customFormat="1" ht="14.25">
      <c r="A37" s="27"/>
      <c r="B37" s="27"/>
      <c r="C37" s="357" t="s">
        <v>60</v>
      </c>
      <c r="D37" s="357"/>
      <c r="E37" s="357"/>
    </row>
    <row r="38" spans="1:5" s="26" customFormat="1" ht="14.25">
      <c r="A38" s="27"/>
      <c r="B38" s="27"/>
      <c r="C38" s="357" t="s">
        <v>61</v>
      </c>
      <c r="D38" s="357"/>
      <c r="E38" s="357"/>
    </row>
    <row r="39" spans="1:5" ht="14.25">
      <c r="A39" s="6"/>
      <c r="B39" s="6"/>
      <c r="C39" s="28"/>
      <c r="D39" s="28"/>
      <c r="E39" s="28"/>
    </row>
    <row r="40" spans="1:5" ht="14.25">
      <c r="A40" s="6" t="s">
        <v>62</v>
      </c>
      <c r="B40" s="6"/>
      <c r="C40" s="357" t="s">
        <v>63</v>
      </c>
      <c r="D40" s="357"/>
      <c r="E40" s="357"/>
    </row>
    <row r="41" spans="1:5" ht="14.25">
      <c r="A41" s="6"/>
      <c r="B41" s="6"/>
      <c r="C41" s="6"/>
      <c r="D41" s="6"/>
      <c r="E41" s="6"/>
    </row>
    <row r="42" spans="1:5" ht="14.25">
      <c r="A42" s="11" t="s">
        <v>64</v>
      </c>
      <c r="B42" s="6"/>
      <c r="C42" s="6"/>
      <c r="D42" s="6"/>
      <c r="E42" s="6"/>
    </row>
    <row r="43" spans="1:5" ht="14.25">
      <c r="A43" s="11" t="s">
        <v>65</v>
      </c>
      <c r="B43" s="6"/>
      <c r="C43" s="6"/>
      <c r="D43" s="6"/>
      <c r="E43" s="6"/>
    </row>
    <row r="44" spans="1:5" ht="14.25">
      <c r="A44" s="11"/>
      <c r="B44" s="6"/>
      <c r="C44" s="6"/>
      <c r="D44" s="6"/>
      <c r="E44" s="6"/>
    </row>
    <row r="45" spans="1:5" ht="14.25">
      <c r="A45" s="29" t="s">
        <v>66</v>
      </c>
      <c r="B45" s="6"/>
      <c r="C45" s="6"/>
      <c r="D45" s="6"/>
      <c r="E45" s="6"/>
    </row>
    <row r="46" spans="1:5" ht="16.5">
      <c r="A46" s="29" t="s">
        <v>67</v>
      </c>
      <c r="B46" s="30"/>
      <c r="C46" s="30"/>
      <c r="D46" s="30"/>
      <c r="E46" s="30"/>
    </row>
    <row r="47" spans="1:5" ht="12.75">
      <c r="A47" s="358" t="s">
        <v>68</v>
      </c>
      <c r="B47" s="358"/>
      <c r="C47" s="358"/>
      <c r="D47" s="358"/>
      <c r="E47" s="358"/>
    </row>
    <row r="48" spans="1:5" ht="12.75" customHeight="1">
      <c r="A48" s="358"/>
      <c r="B48" s="358"/>
      <c r="C48" s="358"/>
      <c r="D48" s="358"/>
      <c r="E48" s="358"/>
    </row>
    <row r="49" spans="1:5" ht="12.75">
      <c r="A49" s="356" t="s">
        <v>69</v>
      </c>
      <c r="B49" s="356"/>
      <c r="C49" s="356"/>
      <c r="D49" s="356"/>
      <c r="E49" s="356"/>
    </row>
  </sheetData>
  <sheetProtection selectLockedCells="1" selectUnlockedCells="1"/>
  <mergeCells count="9">
    <mergeCell ref="F2:O2"/>
    <mergeCell ref="C36:E36"/>
    <mergeCell ref="A49:E49"/>
    <mergeCell ref="C37:E37"/>
    <mergeCell ref="C38:E38"/>
    <mergeCell ref="C40:E40"/>
    <mergeCell ref="A47:E48"/>
    <mergeCell ref="A1:E1"/>
    <mergeCell ref="A2:E2"/>
  </mergeCells>
  <hyperlinks>
    <hyperlink ref="A49" r:id="rId1" display="http://www.klom-admiral.cz/"/>
  </hyperlink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0"/>
  <sheetViews>
    <sheetView zoomScale="80" zoomScaleNormal="80" zoomScalePageLayoutView="0" workbookViewId="0" topLeftCell="A1">
      <selection activeCell="B23" sqref="B23"/>
    </sheetView>
  </sheetViews>
  <sheetFormatPr defaultColWidth="9.00390625" defaultRowHeight="12.75"/>
  <cols>
    <col min="1" max="1" width="5.00390625" style="0" customWidth="1"/>
    <col min="2" max="2" width="20.00390625" style="0" customWidth="1"/>
    <col min="3" max="3" width="8.75390625" style="0" customWidth="1"/>
    <col min="4" max="4" width="24.75390625" style="0" customWidth="1"/>
    <col min="5" max="5" width="15.625" style="0" customWidth="1"/>
    <col min="6" max="6" width="7.00390625" style="0" customWidth="1"/>
    <col min="7" max="9" width="5.375" style="0" customWidth="1"/>
    <col min="10" max="10" width="8.25390625" style="0" customWidth="1"/>
    <col min="11" max="13" width="5.375" style="0" customWidth="1"/>
    <col min="14" max="14" width="8.25390625" style="0" customWidth="1"/>
    <col min="15" max="17" width="5.75390625" style="0" customWidth="1"/>
    <col min="18" max="21" width="8.25390625" style="0" customWidth="1"/>
  </cols>
  <sheetData>
    <row r="1" spans="1:12" ht="15" customHeight="1">
      <c r="A1" s="382" t="s">
        <v>70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15" customHeight="1">
      <c r="A2" s="382" t="s">
        <v>71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16" ht="19.5" customHeight="1">
      <c r="A3" s="383" t="s">
        <v>351</v>
      </c>
      <c r="B3" s="383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9.5" customHeight="1">
      <c r="A4" s="383"/>
      <c r="B4" s="383"/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22:23" ht="12" customHeight="1">
      <c r="V5" s="33"/>
      <c r="W5" s="33"/>
    </row>
    <row r="6" spans="1:23" ht="12.75" customHeight="1">
      <c r="A6" s="396" t="s">
        <v>73</v>
      </c>
      <c r="B6" s="393" t="s">
        <v>74</v>
      </c>
      <c r="C6" s="393" t="s">
        <v>75</v>
      </c>
      <c r="D6" s="393" t="s">
        <v>76</v>
      </c>
      <c r="E6" s="393" t="s">
        <v>77</v>
      </c>
      <c r="F6" s="393" t="s">
        <v>78</v>
      </c>
      <c r="G6" s="381" t="s">
        <v>79</v>
      </c>
      <c r="H6" s="381"/>
      <c r="I6" s="381"/>
      <c r="J6" s="395" t="s">
        <v>80</v>
      </c>
      <c r="K6" s="412" t="s">
        <v>352</v>
      </c>
      <c r="L6" s="412"/>
      <c r="M6" s="412"/>
      <c r="N6" s="395" t="s">
        <v>353</v>
      </c>
      <c r="O6" s="381" t="s">
        <v>81</v>
      </c>
      <c r="P6" s="381"/>
      <c r="Q6" s="381"/>
      <c r="R6" s="395" t="s">
        <v>82</v>
      </c>
      <c r="S6" s="395" t="s">
        <v>354</v>
      </c>
      <c r="T6" s="395" t="s">
        <v>83</v>
      </c>
      <c r="U6" s="391" t="s">
        <v>84</v>
      </c>
      <c r="V6" s="33"/>
      <c r="W6" s="33"/>
    </row>
    <row r="7" spans="1:23" ht="12.75">
      <c r="A7" s="396"/>
      <c r="B7" s="393"/>
      <c r="C7" s="393"/>
      <c r="D7" s="393"/>
      <c r="E7" s="393"/>
      <c r="F7" s="393"/>
      <c r="G7" s="138" t="s">
        <v>85</v>
      </c>
      <c r="H7" s="138" t="s">
        <v>86</v>
      </c>
      <c r="I7" s="138" t="s">
        <v>87</v>
      </c>
      <c r="J7" s="395"/>
      <c r="K7" s="138" t="s">
        <v>85</v>
      </c>
      <c r="L7" s="138" t="s">
        <v>86</v>
      </c>
      <c r="M7" s="138" t="s">
        <v>87</v>
      </c>
      <c r="N7" s="395"/>
      <c r="O7" s="193" t="s">
        <v>85</v>
      </c>
      <c r="P7" s="138" t="s">
        <v>86</v>
      </c>
      <c r="Q7" s="138" t="s">
        <v>87</v>
      </c>
      <c r="R7" s="395"/>
      <c r="S7" s="395"/>
      <c r="T7" s="395"/>
      <c r="U7" s="391"/>
      <c r="V7" s="33"/>
      <c r="W7" s="33"/>
    </row>
    <row r="8" spans="1:23" ht="15" customHeight="1">
      <c r="A8" s="91">
        <v>1</v>
      </c>
      <c r="B8" s="220" t="s">
        <v>355</v>
      </c>
      <c r="C8" s="221" t="s">
        <v>356</v>
      </c>
      <c r="D8" s="222" t="s">
        <v>130</v>
      </c>
      <c r="E8" s="222" t="s">
        <v>357</v>
      </c>
      <c r="F8" s="223" t="s">
        <v>358</v>
      </c>
      <c r="G8" s="132" t="s">
        <v>167</v>
      </c>
      <c r="H8" s="132" t="s">
        <v>167</v>
      </c>
      <c r="I8" s="132" t="s">
        <v>167</v>
      </c>
      <c r="J8" s="224">
        <v>94</v>
      </c>
      <c r="K8" s="132" t="s">
        <v>166</v>
      </c>
      <c r="L8" s="132" t="s">
        <v>166</v>
      </c>
      <c r="M8" s="132" t="s">
        <v>166</v>
      </c>
      <c r="N8" s="225">
        <v>95</v>
      </c>
      <c r="O8" s="43">
        <v>96</v>
      </c>
      <c r="P8" s="43">
        <v>94</v>
      </c>
      <c r="Q8" s="45">
        <v>94</v>
      </c>
      <c r="R8" s="226">
        <f>((O8+P8+Q8)-MIN(O8:Q8))</f>
        <v>190</v>
      </c>
      <c r="S8" s="97">
        <f>J8+N8</f>
        <v>189</v>
      </c>
      <c r="T8" s="97">
        <f>R8+S8</f>
        <v>379</v>
      </c>
      <c r="U8" s="99">
        <f>T8</f>
        <v>379</v>
      </c>
      <c r="V8" s="33"/>
      <c r="W8" s="33"/>
    </row>
    <row r="9" spans="1:23" ht="15" customHeight="1">
      <c r="A9" s="194">
        <v>2</v>
      </c>
      <c r="B9" s="227" t="s">
        <v>359</v>
      </c>
      <c r="C9" s="228" t="s">
        <v>360</v>
      </c>
      <c r="D9" s="182" t="s">
        <v>130</v>
      </c>
      <c r="E9" s="182" t="s">
        <v>361</v>
      </c>
      <c r="F9" s="229" t="s">
        <v>340</v>
      </c>
      <c r="G9" s="210" t="s">
        <v>362</v>
      </c>
      <c r="H9" s="210" t="s">
        <v>363</v>
      </c>
      <c r="I9" s="210" t="s">
        <v>363</v>
      </c>
      <c r="J9" s="230">
        <v>89.33</v>
      </c>
      <c r="K9" s="210" t="s">
        <v>362</v>
      </c>
      <c r="L9" s="210" t="s">
        <v>362</v>
      </c>
      <c r="M9" s="210" t="s">
        <v>363</v>
      </c>
      <c r="N9" s="231">
        <v>89.67</v>
      </c>
      <c r="O9" s="52">
        <v>92</v>
      </c>
      <c r="P9" s="60">
        <v>87</v>
      </c>
      <c r="Q9" s="52">
        <v>100</v>
      </c>
      <c r="R9" s="232">
        <f>((O9+P9+Q9)-MIN(O9:Q9))</f>
        <v>192</v>
      </c>
      <c r="S9" s="105">
        <f>J9+N9</f>
        <v>179</v>
      </c>
      <c r="T9" s="105">
        <f>R9+S9</f>
        <v>371</v>
      </c>
      <c r="U9" s="107">
        <f>T9</f>
        <v>371</v>
      </c>
      <c r="V9" s="33"/>
      <c r="W9" s="33"/>
    </row>
    <row r="10" spans="1:23" ht="15" customHeight="1">
      <c r="A10" s="194">
        <v>3</v>
      </c>
      <c r="B10" s="227" t="s">
        <v>364</v>
      </c>
      <c r="C10" s="233" t="s">
        <v>365</v>
      </c>
      <c r="D10" s="234" t="s">
        <v>90</v>
      </c>
      <c r="E10" s="234" t="s">
        <v>366</v>
      </c>
      <c r="F10" s="235"/>
      <c r="G10" s="210">
        <v>0</v>
      </c>
      <c r="H10" s="210">
        <v>0</v>
      </c>
      <c r="I10" s="210">
        <v>0</v>
      </c>
      <c r="J10" s="230">
        <f>AVERAGE(G10:I10)</f>
        <v>0</v>
      </c>
      <c r="K10" s="59">
        <v>0</v>
      </c>
      <c r="L10" s="59">
        <v>0</v>
      </c>
      <c r="M10" s="59">
        <v>0</v>
      </c>
      <c r="N10" s="231">
        <f>AVERAGE(K10:M10)</f>
        <v>0</v>
      </c>
      <c r="O10" s="52">
        <v>98</v>
      </c>
      <c r="P10" s="52">
        <v>94</v>
      </c>
      <c r="Q10" s="60">
        <v>88</v>
      </c>
      <c r="R10" s="232">
        <f>((O10+P10+Q10)-MIN(O10:Q10))</f>
        <v>192</v>
      </c>
      <c r="S10" s="105">
        <f>J10+N10</f>
        <v>0</v>
      </c>
      <c r="T10" s="105">
        <f>R10+S10</f>
        <v>192</v>
      </c>
      <c r="U10" s="107">
        <f>T10</f>
        <v>192</v>
      </c>
      <c r="V10" s="33"/>
      <c r="W10" s="33"/>
    </row>
    <row r="11" spans="1:23" ht="15" customHeight="1">
      <c r="A11" s="194">
        <v>4</v>
      </c>
      <c r="B11" s="227" t="s">
        <v>367</v>
      </c>
      <c r="C11" s="228" t="s">
        <v>368</v>
      </c>
      <c r="D11" s="182" t="s">
        <v>130</v>
      </c>
      <c r="E11" s="182" t="s">
        <v>369</v>
      </c>
      <c r="F11" s="228" t="s">
        <v>370</v>
      </c>
      <c r="G11" s="236">
        <v>0</v>
      </c>
      <c r="H11" s="236">
        <v>0</v>
      </c>
      <c r="I11" s="236">
        <v>0</v>
      </c>
      <c r="J11" s="230">
        <f>AVERAGE(G11:I11)</f>
        <v>0</v>
      </c>
      <c r="K11" s="59">
        <v>0</v>
      </c>
      <c r="L11" s="59">
        <v>0</v>
      </c>
      <c r="M11" s="59">
        <v>0</v>
      </c>
      <c r="N11" s="231">
        <f>AVERAGE(K11:M11)</f>
        <v>0</v>
      </c>
      <c r="O11" s="52">
        <v>87</v>
      </c>
      <c r="P11" s="60">
        <v>74</v>
      </c>
      <c r="Q11" s="52">
        <v>88</v>
      </c>
      <c r="R11" s="232">
        <f>((O11+P11+Q11)-MIN(O11:Q11))</f>
        <v>175</v>
      </c>
      <c r="S11" s="105">
        <f>J11+N11</f>
        <v>0</v>
      </c>
      <c r="T11" s="105">
        <f>R11+S11</f>
        <v>175</v>
      </c>
      <c r="U11" s="107">
        <f>T11</f>
        <v>175</v>
      </c>
      <c r="V11" s="33"/>
      <c r="W11" s="33"/>
    </row>
    <row r="12" spans="1:23" ht="15" customHeight="1">
      <c r="A12" s="237">
        <v>5</v>
      </c>
      <c r="B12" s="238" t="s">
        <v>300</v>
      </c>
      <c r="C12" s="239" t="s">
        <v>301</v>
      </c>
      <c r="D12" s="240" t="s">
        <v>90</v>
      </c>
      <c r="E12" s="192" t="s">
        <v>371</v>
      </c>
      <c r="F12" s="239"/>
      <c r="G12" s="241">
        <v>0</v>
      </c>
      <c r="H12" s="241">
        <v>0</v>
      </c>
      <c r="I12" s="241">
        <v>0</v>
      </c>
      <c r="J12" s="242">
        <f>AVERAGE(G12:I12)</f>
        <v>0</v>
      </c>
      <c r="K12" s="112">
        <v>0</v>
      </c>
      <c r="L12" s="112">
        <v>0</v>
      </c>
      <c r="M12" s="112">
        <v>0</v>
      </c>
      <c r="N12" s="243">
        <f>AVERAGE(K12:M12)</f>
        <v>0</v>
      </c>
      <c r="O12" s="66">
        <v>87</v>
      </c>
      <c r="P12" s="66">
        <v>86</v>
      </c>
      <c r="Q12" s="68">
        <v>83</v>
      </c>
      <c r="R12" s="244">
        <f>((O12+P12+Q12)-MIN(O12:Q12))</f>
        <v>173</v>
      </c>
      <c r="S12" s="113">
        <f>J12+N12</f>
        <v>0</v>
      </c>
      <c r="T12" s="113">
        <f>R12+S12</f>
        <v>173</v>
      </c>
      <c r="U12" s="115">
        <f>T12</f>
        <v>173</v>
      </c>
      <c r="V12" s="33"/>
      <c r="W12" s="33"/>
    </row>
    <row r="13" spans="3:4" ht="15" customHeight="1">
      <c r="C13" s="410"/>
      <c r="D13" s="410"/>
    </row>
    <row r="14" spans="2:21" ht="15" customHeight="1">
      <c r="B14" s="71" t="s">
        <v>79</v>
      </c>
      <c r="C14" s="376" t="s">
        <v>74</v>
      </c>
      <c r="D14" s="376"/>
      <c r="E14" s="72" t="s">
        <v>75</v>
      </c>
      <c r="F14" s="377" t="s">
        <v>110</v>
      </c>
      <c r="G14" s="377"/>
      <c r="H14" s="377"/>
      <c r="I14" s="411" t="s">
        <v>111</v>
      </c>
      <c r="J14" s="411"/>
      <c r="K14" s="411"/>
      <c r="L14" s="379" t="s">
        <v>74</v>
      </c>
      <c r="M14" s="379"/>
      <c r="N14" s="379"/>
      <c r="O14" s="379"/>
      <c r="P14" s="408" t="s">
        <v>75</v>
      </c>
      <c r="Q14" s="408"/>
      <c r="R14" s="377" t="s">
        <v>110</v>
      </c>
      <c r="S14" s="377"/>
      <c r="T14" s="245"/>
      <c r="U14" s="86"/>
    </row>
    <row r="15" spans="2:21" ht="15" customHeight="1">
      <c r="B15" s="75" t="s">
        <v>112</v>
      </c>
      <c r="C15" s="367" t="s">
        <v>25</v>
      </c>
      <c r="D15" s="367"/>
      <c r="E15" s="76" t="s">
        <v>26</v>
      </c>
      <c r="F15" s="366"/>
      <c r="G15" s="366"/>
      <c r="H15" s="366"/>
      <c r="I15" s="407" t="s">
        <v>113</v>
      </c>
      <c r="J15" s="407"/>
      <c r="K15" s="407"/>
      <c r="L15" s="369" t="s">
        <v>21</v>
      </c>
      <c r="M15" s="369"/>
      <c r="N15" s="369"/>
      <c r="O15" s="369"/>
      <c r="P15" s="409" t="s">
        <v>22</v>
      </c>
      <c r="Q15" s="409"/>
      <c r="R15" s="404"/>
      <c r="S15" s="404"/>
      <c r="T15" s="246"/>
      <c r="U15" s="90"/>
    </row>
    <row r="16" spans="2:21" ht="15" customHeight="1">
      <c r="B16" s="79" t="s">
        <v>114</v>
      </c>
      <c r="C16" s="367" t="s">
        <v>115</v>
      </c>
      <c r="D16" s="367"/>
      <c r="E16" s="76" t="s">
        <v>116</v>
      </c>
      <c r="F16" s="366"/>
      <c r="G16" s="366"/>
      <c r="H16" s="366"/>
      <c r="I16" s="407" t="s">
        <v>117</v>
      </c>
      <c r="J16" s="407"/>
      <c r="K16" s="407"/>
      <c r="L16" s="369" t="s">
        <v>33</v>
      </c>
      <c r="M16" s="369"/>
      <c r="N16" s="369"/>
      <c r="O16" s="369"/>
      <c r="P16" s="398" t="s">
        <v>34</v>
      </c>
      <c r="Q16" s="398"/>
      <c r="R16" s="404"/>
      <c r="S16" s="404"/>
      <c r="T16" s="246"/>
      <c r="U16" s="90"/>
    </row>
    <row r="17" spans="2:21" ht="15" customHeight="1">
      <c r="B17" s="79">
        <v>3</v>
      </c>
      <c r="C17" s="367" t="s">
        <v>17</v>
      </c>
      <c r="D17" s="367"/>
      <c r="E17" s="76" t="s">
        <v>118</v>
      </c>
      <c r="F17" s="366"/>
      <c r="G17" s="366"/>
      <c r="H17" s="366"/>
      <c r="I17" s="406"/>
      <c r="J17" s="406"/>
      <c r="K17" s="406"/>
      <c r="L17" s="369"/>
      <c r="M17" s="369"/>
      <c r="N17" s="369"/>
      <c r="O17" s="369"/>
      <c r="P17" s="398"/>
      <c r="Q17" s="398"/>
      <c r="R17" s="404"/>
      <c r="S17" s="404"/>
      <c r="T17" s="246"/>
      <c r="U17" s="90"/>
    </row>
    <row r="18" spans="2:21" ht="15" customHeight="1">
      <c r="B18" s="75" t="s">
        <v>137</v>
      </c>
      <c r="C18" s="367" t="s">
        <v>138</v>
      </c>
      <c r="D18" s="367"/>
      <c r="E18" s="76" t="s">
        <v>139</v>
      </c>
      <c r="F18" s="366"/>
      <c r="G18" s="366"/>
      <c r="H18" s="366"/>
      <c r="I18" s="406"/>
      <c r="J18" s="406"/>
      <c r="K18" s="406"/>
      <c r="L18" s="369"/>
      <c r="M18" s="369"/>
      <c r="N18" s="369"/>
      <c r="O18" s="369"/>
      <c r="P18" s="398"/>
      <c r="Q18" s="398"/>
      <c r="R18" s="404"/>
      <c r="S18" s="404"/>
      <c r="T18" s="246"/>
      <c r="U18" s="90"/>
    </row>
    <row r="19" spans="2:21" ht="15" customHeight="1">
      <c r="B19" s="75" t="s">
        <v>140</v>
      </c>
      <c r="C19" s="370" t="s">
        <v>372</v>
      </c>
      <c r="D19" s="370"/>
      <c r="E19" s="76" t="s">
        <v>373</v>
      </c>
      <c r="F19" s="366"/>
      <c r="G19" s="366"/>
      <c r="H19" s="366"/>
      <c r="I19" s="405"/>
      <c r="J19" s="405"/>
      <c r="K19" s="405"/>
      <c r="L19" s="369"/>
      <c r="M19" s="369"/>
      <c r="N19" s="369"/>
      <c r="O19" s="369"/>
      <c r="P19" s="398"/>
      <c r="Q19" s="398"/>
      <c r="R19" s="404"/>
      <c r="S19" s="404"/>
      <c r="T19" s="246"/>
      <c r="U19" s="90"/>
    </row>
    <row r="20" spans="2:21" ht="15" customHeight="1">
      <c r="B20" s="75" t="s">
        <v>143</v>
      </c>
      <c r="C20" s="367" t="s">
        <v>33</v>
      </c>
      <c r="D20" s="367"/>
      <c r="E20" s="76" t="s">
        <v>34</v>
      </c>
      <c r="F20" s="366"/>
      <c r="G20" s="366"/>
      <c r="H20" s="366"/>
      <c r="I20" s="403" t="s">
        <v>119</v>
      </c>
      <c r="J20" s="403"/>
      <c r="K20" s="403"/>
      <c r="L20" s="369" t="s">
        <v>17</v>
      </c>
      <c r="M20" s="369"/>
      <c r="N20" s="369"/>
      <c r="O20" s="369"/>
      <c r="P20" s="398" t="s">
        <v>18</v>
      </c>
      <c r="Q20" s="398"/>
      <c r="R20" s="399"/>
      <c r="S20" s="399"/>
      <c r="T20" s="246"/>
      <c r="U20" s="90"/>
    </row>
    <row r="21" spans="2:21" ht="15" customHeight="1">
      <c r="B21" s="83" t="s">
        <v>120</v>
      </c>
      <c r="C21" s="363" t="s">
        <v>121</v>
      </c>
      <c r="D21" s="363"/>
      <c r="E21" s="84" t="s">
        <v>122</v>
      </c>
      <c r="F21" s="361"/>
      <c r="G21" s="361"/>
      <c r="H21" s="361"/>
      <c r="I21" s="400" t="s">
        <v>120</v>
      </c>
      <c r="J21" s="400"/>
      <c r="K21" s="400"/>
      <c r="L21" s="365" t="s">
        <v>121</v>
      </c>
      <c r="M21" s="365"/>
      <c r="N21" s="365"/>
      <c r="O21" s="365"/>
      <c r="P21" s="401" t="s">
        <v>122</v>
      </c>
      <c r="Q21" s="401"/>
      <c r="R21" s="402"/>
      <c r="S21" s="402"/>
      <c r="T21" s="246"/>
      <c r="U21" s="90"/>
    </row>
    <row r="22" spans="1:15" ht="15" customHeight="1">
      <c r="A22" s="86"/>
      <c r="B22" s="86"/>
      <c r="C22" s="86"/>
      <c r="E22" s="86"/>
      <c r="F22" s="87"/>
      <c r="G22" s="87"/>
      <c r="H22" s="88"/>
      <c r="I22" s="88"/>
      <c r="J22" s="88"/>
      <c r="K22" s="88"/>
      <c r="L22" s="88"/>
      <c r="M22" s="88"/>
      <c r="N22" s="88"/>
      <c r="O22" s="88"/>
    </row>
    <row r="23" spans="1:15" ht="15" customHeight="1">
      <c r="A23" s="86"/>
      <c r="B23" s="89"/>
      <c r="C23" s="89"/>
      <c r="E23" s="86"/>
      <c r="F23" s="86"/>
      <c r="G23" s="87"/>
      <c r="H23" s="88"/>
      <c r="I23" s="88"/>
      <c r="J23" s="88"/>
      <c r="K23" s="88"/>
      <c r="L23" s="88"/>
      <c r="M23" s="88"/>
      <c r="N23" s="88"/>
      <c r="O23" s="88"/>
    </row>
    <row r="24" spans="1:15" ht="15" customHeight="1">
      <c r="A24" s="86"/>
      <c r="B24" s="89"/>
      <c r="C24" s="89"/>
      <c r="E24" s="89"/>
      <c r="F24" s="89"/>
      <c r="G24" s="87"/>
      <c r="H24" s="88"/>
      <c r="I24" s="88"/>
      <c r="J24" s="88"/>
      <c r="K24" s="88"/>
      <c r="L24" s="88"/>
      <c r="M24" s="88"/>
      <c r="N24" s="88"/>
      <c r="O24" s="88"/>
    </row>
    <row r="25" spans="1:15" ht="15" customHeight="1">
      <c r="A25" s="86"/>
      <c r="B25" s="89"/>
      <c r="C25" s="89"/>
      <c r="E25" s="89"/>
      <c r="F25" s="89"/>
      <c r="G25" s="87"/>
      <c r="H25" s="88"/>
      <c r="I25" s="88"/>
      <c r="J25" s="88"/>
      <c r="K25" s="88"/>
      <c r="L25" s="88"/>
      <c r="M25" s="88"/>
      <c r="N25" s="88"/>
      <c r="O25" s="88"/>
    </row>
    <row r="26" spans="1:15" ht="15" customHeight="1">
      <c r="A26" s="86"/>
      <c r="B26" s="89"/>
      <c r="C26" s="89"/>
      <c r="E26" s="89"/>
      <c r="F26" s="89"/>
      <c r="G26" s="87"/>
      <c r="H26" s="88"/>
      <c r="I26" s="88"/>
      <c r="J26" s="88"/>
      <c r="K26" s="88"/>
      <c r="L26" s="88"/>
      <c r="M26" s="88"/>
      <c r="N26" s="88"/>
      <c r="O26" s="88"/>
    </row>
    <row r="27" spans="1:6" ht="15" customHeight="1">
      <c r="A27" s="86"/>
      <c r="B27" s="89"/>
      <c r="C27" s="89"/>
      <c r="E27" s="89"/>
      <c r="F27" s="89"/>
    </row>
    <row r="28" spans="1:6" ht="15" customHeight="1">
      <c r="A28" s="86"/>
      <c r="B28" s="89"/>
      <c r="C28" s="89"/>
      <c r="E28" s="89"/>
      <c r="F28" s="89"/>
    </row>
    <row r="29" spans="5:6" ht="12.75">
      <c r="E29" s="89"/>
      <c r="F29" s="89"/>
    </row>
    <row r="30" spans="5:6" ht="12.75">
      <c r="E30" s="89"/>
      <c r="F30" s="89"/>
    </row>
  </sheetData>
  <sheetProtection selectLockedCells="1" selectUnlockedCells="1"/>
  <mergeCells count="67">
    <mergeCell ref="A1:L1"/>
    <mergeCell ref="A2:L2"/>
    <mergeCell ref="A3:B4"/>
    <mergeCell ref="A6:A7"/>
    <mergeCell ref="B6:B7"/>
    <mergeCell ref="C6:C7"/>
    <mergeCell ref="D6:D7"/>
    <mergeCell ref="E6:E7"/>
    <mergeCell ref="F6:F7"/>
    <mergeCell ref="G6:I6"/>
    <mergeCell ref="T6:T7"/>
    <mergeCell ref="U6:U7"/>
    <mergeCell ref="J6:J7"/>
    <mergeCell ref="K6:M6"/>
    <mergeCell ref="N6:N7"/>
    <mergeCell ref="O6:Q6"/>
    <mergeCell ref="C13:D13"/>
    <mergeCell ref="C14:D14"/>
    <mergeCell ref="F14:H14"/>
    <mergeCell ref="I14:K14"/>
    <mergeCell ref="R6:R7"/>
    <mergeCell ref="S6:S7"/>
    <mergeCell ref="L14:O14"/>
    <mergeCell ref="P14:Q14"/>
    <mergeCell ref="R14:S14"/>
    <mergeCell ref="C15:D15"/>
    <mergeCell ref="F15:H15"/>
    <mergeCell ref="I15:K15"/>
    <mergeCell ref="L15:O15"/>
    <mergeCell ref="P15:Q15"/>
    <mergeCell ref="R15:S15"/>
    <mergeCell ref="P17:Q17"/>
    <mergeCell ref="R17:S17"/>
    <mergeCell ref="C16:D16"/>
    <mergeCell ref="F16:H16"/>
    <mergeCell ref="I16:K16"/>
    <mergeCell ref="L16:O16"/>
    <mergeCell ref="C18:D18"/>
    <mergeCell ref="F18:H18"/>
    <mergeCell ref="I18:K18"/>
    <mergeCell ref="L18:O18"/>
    <mergeCell ref="P16:Q16"/>
    <mergeCell ref="R16:S16"/>
    <mergeCell ref="C17:D17"/>
    <mergeCell ref="F17:H17"/>
    <mergeCell ref="I17:K17"/>
    <mergeCell ref="L17:O17"/>
    <mergeCell ref="I20:K20"/>
    <mergeCell ref="L20:O20"/>
    <mergeCell ref="P18:Q18"/>
    <mergeCell ref="R18:S18"/>
    <mergeCell ref="C19:D19"/>
    <mergeCell ref="F19:H19"/>
    <mergeCell ref="I19:K19"/>
    <mergeCell ref="L19:O19"/>
    <mergeCell ref="P19:Q19"/>
    <mergeCell ref="R19:S19"/>
    <mergeCell ref="P20:Q20"/>
    <mergeCell ref="R20:S20"/>
    <mergeCell ref="C21:D21"/>
    <mergeCell ref="F21:H21"/>
    <mergeCell ref="I21:K21"/>
    <mergeCell ref="L21:O21"/>
    <mergeCell ref="P21:Q21"/>
    <mergeCell ref="R21:S21"/>
    <mergeCell ref="C20:D20"/>
    <mergeCell ref="F20:H20"/>
  </mergeCells>
  <printOptions/>
  <pageMargins left="0.39375" right="0.39375" top="0.39375" bottom="0.39375" header="0.5118055555555555" footer="0.5118055555555555"/>
  <pageSetup horizontalDpi="300" verticalDpi="300" orientation="landscape" paperSize="9" scale="7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40"/>
  <sheetViews>
    <sheetView zoomScale="90" zoomScaleNormal="90" zoomScalePageLayoutView="0" workbookViewId="0" topLeftCell="A1">
      <selection activeCell="B27" sqref="B27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4" width="5.625" style="0" customWidth="1"/>
    <col min="15" max="15" width="7.625" style="0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4.75390625" style="0" customWidth="1"/>
    <col min="22" max="22" width="5.875" style="0" customWidth="1"/>
    <col min="23" max="23" width="4.75390625" style="0" customWidth="1"/>
    <col min="24" max="24" width="5.875" style="0" customWidth="1"/>
    <col min="25" max="25" width="4.75390625" style="0" customWidth="1"/>
    <col min="26" max="26" width="7.00390625" style="0" customWidth="1"/>
    <col min="27" max="27" width="6.25390625" style="0" customWidth="1"/>
    <col min="30" max="30" width="3.875" style="0" customWidth="1"/>
    <col min="31" max="32" width="4.625" style="0" customWidth="1"/>
    <col min="33" max="33" width="7.00390625" style="0" customWidth="1"/>
    <col min="34" max="35" width="4.625" style="0" customWidth="1"/>
    <col min="36" max="36" width="7.00390625" style="0" customWidth="1"/>
    <col min="37" max="38" width="4.625" style="0" customWidth="1"/>
    <col min="39" max="40" width="7.00390625" style="0" customWidth="1"/>
  </cols>
  <sheetData>
    <row r="1" spans="1:18" ht="15" customHeight="1">
      <c r="A1" s="382" t="s">
        <v>374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P1" s="152"/>
      <c r="Q1" s="152"/>
      <c r="R1" s="152"/>
    </row>
    <row r="2" spans="1:39" ht="15" customHeight="1">
      <c r="A2" s="382" t="s">
        <v>71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P2" s="152"/>
      <c r="Q2" s="158"/>
      <c r="R2" s="152"/>
      <c r="AE2" s="418" t="s">
        <v>375</v>
      </c>
      <c r="AF2" s="418"/>
      <c r="AG2" s="418"/>
      <c r="AH2" s="418" t="s">
        <v>376</v>
      </c>
      <c r="AI2" s="418"/>
      <c r="AJ2" s="418"/>
      <c r="AK2" s="418" t="s">
        <v>377</v>
      </c>
      <c r="AL2" s="418"/>
      <c r="AM2" s="418"/>
    </row>
    <row r="3" spans="1:39" ht="19.5" customHeight="1">
      <c r="A3" s="392" t="s">
        <v>378</v>
      </c>
      <c r="B3" s="392"/>
      <c r="C3" s="137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247"/>
      <c r="Q3" s="158"/>
      <c r="R3" s="152"/>
      <c r="S3" s="32"/>
      <c r="T3" s="32"/>
      <c r="U3" s="32"/>
      <c r="V3" s="32"/>
      <c r="W3" s="32"/>
      <c r="X3" s="32"/>
      <c r="AE3" s="422" t="s">
        <v>379</v>
      </c>
      <c r="AF3" s="422"/>
      <c r="AG3" s="248">
        <f>MAX(AG8:AG16)*1.5</f>
        <v>0</v>
      </c>
      <c r="AH3" s="422" t="s">
        <v>379</v>
      </c>
      <c r="AI3" s="422"/>
      <c r="AJ3" s="248">
        <f>MAX(AJ8:AJ16)*1.5</f>
        <v>0</v>
      </c>
      <c r="AK3" s="422" t="s">
        <v>379</v>
      </c>
      <c r="AL3" s="422"/>
      <c r="AM3" s="248">
        <f>MAX(AM8:AM16)*1.5</f>
        <v>0</v>
      </c>
    </row>
    <row r="4" spans="1:39" ht="19.5" customHeight="1">
      <c r="A4" s="392"/>
      <c r="B4" s="392"/>
      <c r="C4" s="137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249"/>
      <c r="Q4" s="250"/>
      <c r="R4" s="247"/>
      <c r="S4" s="32"/>
      <c r="T4" s="32"/>
      <c r="U4" s="32"/>
      <c r="V4" s="32"/>
      <c r="W4" s="32"/>
      <c r="X4" s="32"/>
      <c r="AE4" s="423" t="s">
        <v>380</v>
      </c>
      <c r="AF4" s="423"/>
      <c r="AG4" s="251">
        <f>MAX(AG8:AG16)*2</f>
        <v>0</v>
      </c>
      <c r="AH4" s="423" t="s">
        <v>380</v>
      </c>
      <c r="AI4" s="423"/>
      <c r="AJ4" s="251">
        <f>MAX(AJ8:AJ16)*2</f>
        <v>0</v>
      </c>
      <c r="AK4" s="423" t="s">
        <v>380</v>
      </c>
      <c r="AL4" s="423"/>
      <c r="AM4" s="251">
        <f>MAX(AM8:AM16)*2</f>
        <v>0</v>
      </c>
    </row>
    <row r="5" spans="28:29" ht="12" customHeight="1">
      <c r="AB5" s="33"/>
      <c r="AC5" s="33"/>
    </row>
    <row r="6" spans="1:40" ht="12.75" customHeight="1">
      <c r="A6" s="396" t="s">
        <v>73</v>
      </c>
      <c r="B6" s="393" t="s">
        <v>74</v>
      </c>
      <c r="C6" s="393" t="s">
        <v>75</v>
      </c>
      <c r="D6" s="393" t="s">
        <v>76</v>
      </c>
      <c r="E6" s="393" t="s">
        <v>77</v>
      </c>
      <c r="F6" s="393" t="s">
        <v>78</v>
      </c>
      <c r="G6" s="34" t="s">
        <v>381</v>
      </c>
      <c r="H6" s="34" t="s">
        <v>382</v>
      </c>
      <c r="I6" s="252" t="s">
        <v>383</v>
      </c>
      <c r="J6" s="395" t="s">
        <v>384</v>
      </c>
      <c r="K6" s="395" t="s">
        <v>385</v>
      </c>
      <c r="L6" s="394" t="s">
        <v>79</v>
      </c>
      <c r="M6" s="394"/>
      <c r="N6" s="394"/>
      <c r="O6" s="395" t="s">
        <v>80</v>
      </c>
      <c r="P6" s="395" t="s">
        <v>386</v>
      </c>
      <c r="Q6" s="421" t="s">
        <v>387</v>
      </c>
      <c r="R6" s="421"/>
      <c r="S6" s="421"/>
      <c r="T6" s="419" t="s">
        <v>388</v>
      </c>
      <c r="U6" s="419"/>
      <c r="V6" s="419"/>
      <c r="W6" s="419"/>
      <c r="X6" s="419"/>
      <c r="Y6" s="419"/>
      <c r="Z6" s="395" t="s">
        <v>389</v>
      </c>
      <c r="AA6" s="391" t="s">
        <v>84</v>
      </c>
      <c r="AB6" s="33"/>
      <c r="AC6" s="420" t="s">
        <v>390</v>
      </c>
      <c r="AE6" s="418" t="s">
        <v>375</v>
      </c>
      <c r="AF6" s="418"/>
      <c r="AG6" s="418"/>
      <c r="AH6" s="418" t="s">
        <v>376</v>
      </c>
      <c r="AI6" s="418"/>
      <c r="AJ6" s="418"/>
      <c r="AK6" s="418" t="s">
        <v>377</v>
      </c>
      <c r="AL6" s="418"/>
      <c r="AM6" s="418"/>
      <c r="AN6" s="174"/>
    </row>
    <row r="7" spans="1:40" ht="14.25">
      <c r="A7" s="396"/>
      <c r="B7" s="393"/>
      <c r="C7" s="393"/>
      <c r="D7" s="393"/>
      <c r="E7" s="393"/>
      <c r="F7" s="393"/>
      <c r="G7" s="253" t="s">
        <v>391</v>
      </c>
      <c r="H7" s="253" t="s">
        <v>392</v>
      </c>
      <c r="I7" s="253" t="s">
        <v>393</v>
      </c>
      <c r="J7" s="395"/>
      <c r="K7" s="395"/>
      <c r="L7" s="138" t="s">
        <v>85</v>
      </c>
      <c r="M7" s="138" t="s">
        <v>86</v>
      </c>
      <c r="N7" s="138" t="s">
        <v>87</v>
      </c>
      <c r="O7" s="395"/>
      <c r="P7" s="395"/>
      <c r="Q7" s="254" t="s">
        <v>394</v>
      </c>
      <c r="R7" s="254" t="s">
        <v>395</v>
      </c>
      <c r="S7" s="255" t="s">
        <v>396</v>
      </c>
      <c r="T7" s="256" t="s">
        <v>85</v>
      </c>
      <c r="U7" s="193" t="s">
        <v>397</v>
      </c>
      <c r="V7" s="138" t="s">
        <v>86</v>
      </c>
      <c r="W7" s="138" t="s">
        <v>397</v>
      </c>
      <c r="X7" s="138" t="s">
        <v>87</v>
      </c>
      <c r="Y7" s="138" t="s">
        <v>397</v>
      </c>
      <c r="Z7" s="395"/>
      <c r="AA7" s="391"/>
      <c r="AB7" s="33"/>
      <c r="AC7" s="420"/>
      <c r="AE7" s="100" t="s">
        <v>398</v>
      </c>
      <c r="AF7" s="257" t="s">
        <v>399</v>
      </c>
      <c r="AG7" s="258" t="s">
        <v>400</v>
      </c>
      <c r="AH7" s="100" t="s">
        <v>398</v>
      </c>
      <c r="AI7" s="257" t="s">
        <v>399</v>
      </c>
      <c r="AJ7" s="258" t="s">
        <v>400</v>
      </c>
      <c r="AK7" s="100" t="s">
        <v>398</v>
      </c>
      <c r="AL7" s="257" t="s">
        <v>399</v>
      </c>
      <c r="AM7" s="258" t="s">
        <v>400</v>
      </c>
      <c r="AN7" s="174"/>
    </row>
    <row r="8" spans="1:40" ht="15" customHeight="1">
      <c r="A8" s="37">
        <v>1</v>
      </c>
      <c r="B8" s="259" t="s">
        <v>401</v>
      </c>
      <c r="C8" s="260" t="s">
        <v>402</v>
      </c>
      <c r="D8" s="261" t="s">
        <v>103</v>
      </c>
      <c r="E8" s="262" t="s">
        <v>403</v>
      </c>
      <c r="F8" s="263" t="s">
        <v>340</v>
      </c>
      <c r="G8" s="264">
        <v>1100</v>
      </c>
      <c r="H8" s="265">
        <v>0.855</v>
      </c>
      <c r="I8" s="266">
        <v>16.63</v>
      </c>
      <c r="J8" s="267">
        <f aca="true" t="shared" si="0" ref="J8:J16">G8*SQRT(H8)/(456*POWER(I8,1/3))</f>
        <v>0.8738699729009216</v>
      </c>
      <c r="K8" s="267">
        <f aca="true" t="shared" si="1" ref="K8:K16">IF(J8&gt;1,J8/J8^(2*LOG10(J8)),J8*J8^(2*LOG10(J8)))</f>
        <v>0.887776750451943</v>
      </c>
      <c r="L8" s="132">
        <v>0</v>
      </c>
      <c r="M8" s="132">
        <v>0</v>
      </c>
      <c r="N8" s="132">
        <v>0</v>
      </c>
      <c r="O8" s="268">
        <v>74.67</v>
      </c>
      <c r="P8" s="267">
        <f aca="true" t="shared" si="2" ref="P8:P16">K8-(O8/200)</f>
        <v>0.5144267504519431</v>
      </c>
      <c r="Q8" s="269">
        <v>2205</v>
      </c>
      <c r="R8" s="269">
        <v>1778</v>
      </c>
      <c r="S8" s="270">
        <v>1370</v>
      </c>
      <c r="T8" s="271">
        <f aca="true" t="shared" si="3" ref="T8:T16">P8*Q8</f>
        <v>1134.3109847465346</v>
      </c>
      <c r="U8" s="272">
        <f aca="true" t="shared" si="4" ref="U8:U16">RANK(T8,$T$8:$T$69,1)</f>
        <v>1</v>
      </c>
      <c r="V8" s="273">
        <f aca="true" t="shared" si="5" ref="V8:V16">P8*R8</f>
        <v>914.6507623035548</v>
      </c>
      <c r="W8" s="272">
        <f aca="true" t="shared" si="6" ref="W8:W16">RANK(V8,$V$8:$V$69,1)</f>
        <v>1</v>
      </c>
      <c r="X8" s="273">
        <f aca="true" t="shared" si="7" ref="X8:X16">P8*S8</f>
        <v>704.7646481191621</v>
      </c>
      <c r="Y8" s="274">
        <f aca="true" t="shared" si="8" ref="Y8:Y16">RANK(X8,$X$8:$X$56,1)</f>
        <v>1</v>
      </c>
      <c r="Z8" s="143">
        <f aca="true" t="shared" si="9" ref="Z8:Z16">U8+W8+Y8-(MAX(U8,W8,Y8))</f>
        <v>2</v>
      </c>
      <c r="AA8" s="275">
        <f aca="true" t="shared" si="10" ref="AA8:AA16">A8</f>
        <v>1</v>
      </c>
      <c r="AB8" s="33"/>
      <c r="AC8" s="276">
        <f aca="true" t="shared" si="11" ref="AC8:AC16">MAX(U8,W8,Y8)</f>
        <v>1</v>
      </c>
      <c r="AE8" s="100"/>
      <c r="AF8" s="277"/>
      <c r="AG8" s="278">
        <f aca="true" t="shared" si="12" ref="AG8:AG16">+AE8*60+AF8</f>
        <v>0</v>
      </c>
      <c r="AH8" s="100"/>
      <c r="AI8" s="277"/>
      <c r="AJ8" s="278">
        <f aca="true" t="shared" si="13" ref="AJ8:AJ16">+AH8*60+AI8</f>
        <v>0</v>
      </c>
      <c r="AK8" s="100"/>
      <c r="AL8" s="277"/>
      <c r="AM8" s="278">
        <f aca="true" t="shared" si="14" ref="AM8:AM16">+AK8*60+AL8</f>
        <v>0</v>
      </c>
      <c r="AN8" s="279"/>
    </row>
    <row r="9" spans="1:40" ht="15" customHeight="1">
      <c r="A9" s="48">
        <v>2</v>
      </c>
      <c r="B9" s="280" t="s">
        <v>404</v>
      </c>
      <c r="C9" s="281" t="s">
        <v>405</v>
      </c>
      <c r="D9" s="183" t="s">
        <v>103</v>
      </c>
      <c r="E9" s="282" t="s">
        <v>403</v>
      </c>
      <c r="F9" s="283" t="s">
        <v>340</v>
      </c>
      <c r="G9" s="284">
        <v>1100</v>
      </c>
      <c r="H9" s="285">
        <v>0.855</v>
      </c>
      <c r="I9" s="286">
        <v>16.63</v>
      </c>
      <c r="J9" s="287">
        <f t="shared" si="0"/>
        <v>0.8738699729009216</v>
      </c>
      <c r="K9" s="287">
        <f t="shared" si="1"/>
        <v>0.887776750451943</v>
      </c>
      <c r="L9" s="210">
        <v>0</v>
      </c>
      <c r="M9" s="210">
        <v>0</v>
      </c>
      <c r="N9" s="210">
        <v>0</v>
      </c>
      <c r="O9" s="288">
        <v>72.67</v>
      </c>
      <c r="P9" s="287">
        <f t="shared" si="2"/>
        <v>0.5244267504519431</v>
      </c>
      <c r="Q9" s="289">
        <v>2183</v>
      </c>
      <c r="R9" s="289">
        <v>2099</v>
      </c>
      <c r="S9" s="290">
        <v>1549</v>
      </c>
      <c r="T9" s="291">
        <f t="shared" si="3"/>
        <v>1144.8235962365918</v>
      </c>
      <c r="U9" s="292">
        <f t="shared" si="4"/>
        <v>2</v>
      </c>
      <c r="V9" s="293">
        <f t="shared" si="5"/>
        <v>1100.7717491986286</v>
      </c>
      <c r="W9" s="292">
        <f t="shared" si="6"/>
        <v>2</v>
      </c>
      <c r="X9" s="293">
        <f t="shared" si="7"/>
        <v>812.3370364500598</v>
      </c>
      <c r="Y9" s="294">
        <f t="shared" si="8"/>
        <v>2</v>
      </c>
      <c r="Z9" s="149">
        <f t="shared" si="9"/>
        <v>4</v>
      </c>
      <c r="AA9" s="295">
        <f t="shared" si="10"/>
        <v>2</v>
      </c>
      <c r="AB9" s="33"/>
      <c r="AC9" s="276">
        <f t="shared" si="11"/>
        <v>2</v>
      </c>
      <c r="AE9" s="100"/>
      <c r="AF9" s="277"/>
      <c r="AG9" s="278">
        <f t="shared" si="12"/>
        <v>0</v>
      </c>
      <c r="AH9" s="100"/>
      <c r="AI9" s="277"/>
      <c r="AJ9" s="278">
        <f t="shared" si="13"/>
        <v>0</v>
      </c>
      <c r="AK9" s="100"/>
      <c r="AL9" s="277"/>
      <c r="AM9" s="278">
        <f t="shared" si="14"/>
        <v>0</v>
      </c>
      <c r="AN9" s="279"/>
    </row>
    <row r="10" spans="1:40" ht="15" customHeight="1">
      <c r="A10" s="48">
        <v>3</v>
      </c>
      <c r="B10" s="296" t="s">
        <v>406</v>
      </c>
      <c r="C10" s="281" t="s">
        <v>407</v>
      </c>
      <c r="D10" s="183" t="s">
        <v>126</v>
      </c>
      <c r="E10" s="183" t="s">
        <v>408</v>
      </c>
      <c r="F10" s="283" t="s">
        <v>370</v>
      </c>
      <c r="G10" s="297">
        <v>1050</v>
      </c>
      <c r="H10" s="298">
        <v>0.48</v>
      </c>
      <c r="I10" s="299">
        <v>9</v>
      </c>
      <c r="J10" s="287">
        <f t="shared" si="0"/>
        <v>0.7669450320512146</v>
      </c>
      <c r="K10" s="287">
        <f t="shared" si="1"/>
        <v>0.8153100580485207</v>
      </c>
      <c r="L10" s="210">
        <v>0</v>
      </c>
      <c r="M10" s="210">
        <v>0</v>
      </c>
      <c r="N10" s="210">
        <v>0</v>
      </c>
      <c r="O10" s="288">
        <v>72.67</v>
      </c>
      <c r="P10" s="287">
        <f t="shared" si="2"/>
        <v>0.45196005804852074</v>
      </c>
      <c r="Q10" s="289">
        <v>2604</v>
      </c>
      <c r="R10" s="289">
        <v>4548</v>
      </c>
      <c r="S10" s="290">
        <v>1862</v>
      </c>
      <c r="T10" s="291">
        <f t="shared" si="3"/>
        <v>1176.903991158348</v>
      </c>
      <c r="U10" s="292">
        <f t="shared" si="4"/>
        <v>3</v>
      </c>
      <c r="V10" s="293">
        <f t="shared" si="5"/>
        <v>2055.5143440046722</v>
      </c>
      <c r="W10" s="294">
        <f t="shared" si="6"/>
        <v>6</v>
      </c>
      <c r="X10" s="293">
        <f t="shared" si="7"/>
        <v>841.5496280863456</v>
      </c>
      <c r="Y10" s="292">
        <f t="shared" si="8"/>
        <v>3</v>
      </c>
      <c r="Z10" s="149">
        <f t="shared" si="9"/>
        <v>6</v>
      </c>
      <c r="AA10" s="295">
        <f t="shared" si="10"/>
        <v>3</v>
      </c>
      <c r="AB10" s="33"/>
      <c r="AC10" s="276">
        <f t="shared" si="11"/>
        <v>6</v>
      </c>
      <c r="AE10" s="100"/>
      <c r="AF10" s="277"/>
      <c r="AG10" s="278">
        <f t="shared" si="12"/>
        <v>0</v>
      </c>
      <c r="AH10" s="100"/>
      <c r="AI10" s="277"/>
      <c r="AJ10" s="278">
        <f t="shared" si="13"/>
        <v>0</v>
      </c>
      <c r="AK10" s="100"/>
      <c r="AL10" s="277"/>
      <c r="AM10" s="278">
        <f t="shared" si="14"/>
        <v>0</v>
      </c>
      <c r="AN10" s="279"/>
    </row>
    <row r="11" spans="1:40" ht="15" customHeight="1">
      <c r="A11" s="48">
        <v>4</v>
      </c>
      <c r="B11" s="296" t="s">
        <v>409</v>
      </c>
      <c r="C11" s="281" t="s">
        <v>410</v>
      </c>
      <c r="D11" s="183" t="s">
        <v>95</v>
      </c>
      <c r="E11" s="183" t="s">
        <v>411</v>
      </c>
      <c r="F11" s="283" t="s">
        <v>412</v>
      </c>
      <c r="G11" s="284">
        <v>970</v>
      </c>
      <c r="H11" s="285">
        <v>0.39</v>
      </c>
      <c r="I11" s="286">
        <v>3.36</v>
      </c>
      <c r="J11" s="287">
        <f t="shared" si="0"/>
        <v>0.8869369933662158</v>
      </c>
      <c r="K11" s="287">
        <f t="shared" si="1"/>
        <v>0.8980966910928816</v>
      </c>
      <c r="L11" s="210">
        <v>0</v>
      </c>
      <c r="M11" s="210">
        <v>0</v>
      </c>
      <c r="N11" s="210">
        <v>0</v>
      </c>
      <c r="O11" s="288">
        <v>62</v>
      </c>
      <c r="P11" s="287">
        <f t="shared" si="2"/>
        <v>0.5880966910928815</v>
      </c>
      <c r="Q11" s="289">
        <v>2242</v>
      </c>
      <c r="R11" s="289">
        <v>2312</v>
      </c>
      <c r="S11" s="290">
        <v>1591</v>
      </c>
      <c r="T11" s="291">
        <f t="shared" si="3"/>
        <v>1318.5127814302405</v>
      </c>
      <c r="U11" s="294">
        <f t="shared" si="4"/>
        <v>6</v>
      </c>
      <c r="V11" s="293">
        <f t="shared" si="5"/>
        <v>1359.6795498067422</v>
      </c>
      <c r="W11" s="292">
        <f t="shared" si="6"/>
        <v>4</v>
      </c>
      <c r="X11" s="293">
        <f t="shared" si="7"/>
        <v>935.6618355287745</v>
      </c>
      <c r="Y11" s="292">
        <f t="shared" si="8"/>
        <v>5</v>
      </c>
      <c r="Z11" s="149">
        <f t="shared" si="9"/>
        <v>9</v>
      </c>
      <c r="AA11" s="295">
        <f t="shared" si="10"/>
        <v>4</v>
      </c>
      <c r="AB11" s="33"/>
      <c r="AC11" s="276">
        <f t="shared" si="11"/>
        <v>6</v>
      </c>
      <c r="AE11" s="100"/>
      <c r="AF11" s="277"/>
      <c r="AG11" s="278">
        <f t="shared" si="12"/>
        <v>0</v>
      </c>
      <c r="AH11" s="100"/>
      <c r="AI11" s="277"/>
      <c r="AJ11" s="278">
        <f t="shared" si="13"/>
        <v>0</v>
      </c>
      <c r="AK11" s="100"/>
      <c r="AL11" s="277"/>
      <c r="AM11" s="278">
        <f t="shared" si="14"/>
        <v>0</v>
      </c>
      <c r="AN11" s="279"/>
    </row>
    <row r="12" spans="1:40" ht="15" customHeight="1">
      <c r="A12" s="48">
        <v>5</v>
      </c>
      <c r="B12" s="280" t="s">
        <v>413</v>
      </c>
      <c r="C12" s="281" t="s">
        <v>414</v>
      </c>
      <c r="D12" s="183" t="s">
        <v>415</v>
      </c>
      <c r="E12" s="282" t="s">
        <v>416</v>
      </c>
      <c r="F12" s="283" t="s">
        <v>109</v>
      </c>
      <c r="G12" s="297">
        <v>1050</v>
      </c>
      <c r="H12" s="298">
        <v>0.58</v>
      </c>
      <c r="I12" s="299">
        <v>9.8</v>
      </c>
      <c r="J12" s="287">
        <f t="shared" si="0"/>
        <v>0.8194637773892022</v>
      </c>
      <c r="K12" s="287">
        <f t="shared" si="1"/>
        <v>0.8481720669847872</v>
      </c>
      <c r="L12" s="210">
        <v>0</v>
      </c>
      <c r="M12" s="210">
        <v>0</v>
      </c>
      <c r="N12" s="210">
        <v>0</v>
      </c>
      <c r="O12" s="288">
        <v>72</v>
      </c>
      <c r="P12" s="287">
        <f t="shared" si="2"/>
        <v>0.4881720669847872</v>
      </c>
      <c r="Q12" s="289">
        <v>2463</v>
      </c>
      <c r="R12" s="289">
        <v>3032</v>
      </c>
      <c r="S12" s="290">
        <v>2312</v>
      </c>
      <c r="T12" s="291">
        <f t="shared" si="3"/>
        <v>1202.367800983531</v>
      </c>
      <c r="U12" s="292">
        <f t="shared" si="4"/>
        <v>4</v>
      </c>
      <c r="V12" s="293">
        <f t="shared" si="5"/>
        <v>1480.137707097875</v>
      </c>
      <c r="W12" s="292">
        <f t="shared" si="6"/>
        <v>5</v>
      </c>
      <c r="X12" s="293">
        <f t="shared" si="7"/>
        <v>1128.653818868828</v>
      </c>
      <c r="Y12" s="294">
        <f t="shared" si="8"/>
        <v>7</v>
      </c>
      <c r="Z12" s="149">
        <f t="shared" si="9"/>
        <v>9</v>
      </c>
      <c r="AA12" s="295">
        <f t="shared" si="10"/>
        <v>5</v>
      </c>
      <c r="AB12" s="33"/>
      <c r="AC12" s="276">
        <f t="shared" si="11"/>
        <v>7</v>
      </c>
      <c r="AE12" s="100"/>
      <c r="AF12" s="277"/>
      <c r="AG12" s="278">
        <f t="shared" si="12"/>
        <v>0</v>
      </c>
      <c r="AH12" s="100"/>
      <c r="AI12" s="277"/>
      <c r="AJ12" s="278">
        <f t="shared" si="13"/>
        <v>0</v>
      </c>
      <c r="AK12" s="100"/>
      <c r="AL12" s="277"/>
      <c r="AM12" s="278">
        <f t="shared" si="14"/>
        <v>0</v>
      </c>
      <c r="AN12" s="279"/>
    </row>
    <row r="13" spans="1:40" ht="15" customHeight="1">
      <c r="A13" s="48">
        <v>6</v>
      </c>
      <c r="B13" s="296" t="s">
        <v>417</v>
      </c>
      <c r="C13" s="281" t="s">
        <v>418</v>
      </c>
      <c r="D13" s="183" t="s">
        <v>126</v>
      </c>
      <c r="E13" s="183" t="s">
        <v>419</v>
      </c>
      <c r="F13" s="283" t="s">
        <v>109</v>
      </c>
      <c r="G13" s="297">
        <v>1035</v>
      </c>
      <c r="H13" s="298">
        <v>0.54</v>
      </c>
      <c r="I13" s="299">
        <v>9</v>
      </c>
      <c r="J13" s="287">
        <f t="shared" si="0"/>
        <v>0.8018470773062486</v>
      </c>
      <c r="K13" s="287">
        <f t="shared" si="1"/>
        <v>0.8365432743354928</v>
      </c>
      <c r="L13" s="210">
        <v>0</v>
      </c>
      <c r="M13" s="210">
        <v>0</v>
      </c>
      <c r="N13" s="210">
        <v>0</v>
      </c>
      <c r="O13" s="288">
        <v>70.33</v>
      </c>
      <c r="P13" s="287">
        <f t="shared" si="2"/>
        <v>0.4848932743354928</v>
      </c>
      <c r="Q13" s="289">
        <v>3200</v>
      </c>
      <c r="R13" s="289">
        <v>2721</v>
      </c>
      <c r="S13" s="290">
        <v>2176</v>
      </c>
      <c r="T13" s="291">
        <f t="shared" si="3"/>
        <v>1551.6584778735769</v>
      </c>
      <c r="U13" s="294">
        <f t="shared" si="4"/>
        <v>8</v>
      </c>
      <c r="V13" s="293">
        <f t="shared" si="5"/>
        <v>1319.394599466876</v>
      </c>
      <c r="W13" s="292">
        <f t="shared" si="6"/>
        <v>3</v>
      </c>
      <c r="X13" s="293">
        <f t="shared" si="7"/>
        <v>1055.1277649540323</v>
      </c>
      <c r="Y13" s="292">
        <f t="shared" si="8"/>
        <v>6</v>
      </c>
      <c r="Z13" s="149">
        <f t="shared" si="9"/>
        <v>9</v>
      </c>
      <c r="AA13" s="295">
        <f t="shared" si="10"/>
        <v>6</v>
      </c>
      <c r="AB13" s="33"/>
      <c r="AC13" s="276">
        <f t="shared" si="11"/>
        <v>8</v>
      </c>
      <c r="AE13" s="100"/>
      <c r="AF13" s="277"/>
      <c r="AG13" s="278">
        <f t="shared" si="12"/>
        <v>0</v>
      </c>
      <c r="AH13" s="100"/>
      <c r="AI13" s="277"/>
      <c r="AJ13" s="278">
        <f t="shared" si="13"/>
        <v>0</v>
      </c>
      <c r="AK13" s="100"/>
      <c r="AL13" s="277"/>
      <c r="AM13" s="278">
        <f t="shared" si="14"/>
        <v>0</v>
      </c>
      <c r="AN13" s="279"/>
    </row>
    <row r="14" spans="1:40" ht="15" customHeight="1">
      <c r="A14" s="48">
        <v>7</v>
      </c>
      <c r="B14" s="296" t="s">
        <v>420</v>
      </c>
      <c r="C14" s="281" t="s">
        <v>421</v>
      </c>
      <c r="D14" s="183" t="s">
        <v>422</v>
      </c>
      <c r="E14" s="183" t="s">
        <v>423</v>
      </c>
      <c r="F14" s="283" t="s">
        <v>424</v>
      </c>
      <c r="G14" s="297">
        <v>1369</v>
      </c>
      <c r="H14" s="298">
        <v>0.79</v>
      </c>
      <c r="I14" s="299">
        <v>14.8</v>
      </c>
      <c r="J14" s="287">
        <f t="shared" si="0"/>
        <v>1.0868382453679222</v>
      </c>
      <c r="K14" s="287">
        <f t="shared" si="1"/>
        <v>1.0803117776601354</v>
      </c>
      <c r="L14" s="210">
        <v>0</v>
      </c>
      <c r="M14" s="210">
        <v>0</v>
      </c>
      <c r="N14" s="210">
        <v>0</v>
      </c>
      <c r="O14" s="288">
        <v>80.33</v>
      </c>
      <c r="P14" s="287">
        <f t="shared" si="2"/>
        <v>0.6786617776601354</v>
      </c>
      <c r="Q14" s="289">
        <v>1882</v>
      </c>
      <c r="R14" s="289">
        <v>4548</v>
      </c>
      <c r="S14" s="290">
        <v>1284</v>
      </c>
      <c r="T14" s="291">
        <f t="shared" si="3"/>
        <v>1277.2414655563748</v>
      </c>
      <c r="U14" s="292">
        <f t="shared" si="4"/>
        <v>5</v>
      </c>
      <c r="V14" s="293">
        <f t="shared" si="5"/>
        <v>3086.5537647982956</v>
      </c>
      <c r="W14" s="294">
        <f t="shared" si="6"/>
        <v>9</v>
      </c>
      <c r="X14" s="293">
        <f t="shared" si="7"/>
        <v>871.4017225156138</v>
      </c>
      <c r="Y14" s="292">
        <f t="shared" si="8"/>
        <v>4</v>
      </c>
      <c r="Z14" s="149">
        <f t="shared" si="9"/>
        <v>9</v>
      </c>
      <c r="AA14" s="295">
        <f t="shared" si="10"/>
        <v>7</v>
      </c>
      <c r="AB14" s="33"/>
      <c r="AC14" s="276">
        <f t="shared" si="11"/>
        <v>9</v>
      </c>
      <c r="AE14" s="100"/>
      <c r="AF14" s="277"/>
      <c r="AG14" s="278">
        <f t="shared" si="12"/>
        <v>0</v>
      </c>
      <c r="AH14" s="100"/>
      <c r="AI14" s="277"/>
      <c r="AJ14" s="278">
        <f t="shared" si="13"/>
        <v>0</v>
      </c>
      <c r="AK14" s="100"/>
      <c r="AL14" s="277"/>
      <c r="AM14" s="278">
        <f t="shared" si="14"/>
        <v>0</v>
      </c>
      <c r="AN14" s="279"/>
    </row>
    <row r="15" spans="1:40" ht="15" customHeight="1">
      <c r="A15" s="48">
        <v>8</v>
      </c>
      <c r="B15" s="280" t="s">
        <v>425</v>
      </c>
      <c r="C15" s="281" t="s">
        <v>426</v>
      </c>
      <c r="D15" s="183" t="s">
        <v>103</v>
      </c>
      <c r="E15" s="300" t="s">
        <v>427</v>
      </c>
      <c r="F15" s="301" t="s">
        <v>132</v>
      </c>
      <c r="G15" s="297">
        <v>1082</v>
      </c>
      <c r="H15" s="298">
        <v>0.994</v>
      </c>
      <c r="I15" s="299">
        <v>13.88</v>
      </c>
      <c r="J15" s="287">
        <f t="shared" si="0"/>
        <v>0.9843717046505827</v>
      </c>
      <c r="K15" s="287">
        <f t="shared" si="1"/>
        <v>0.9845838704343416</v>
      </c>
      <c r="L15" s="210">
        <v>0</v>
      </c>
      <c r="M15" s="210">
        <v>0</v>
      </c>
      <c r="N15" s="210">
        <v>0</v>
      </c>
      <c r="O15" s="288">
        <v>93</v>
      </c>
      <c r="P15" s="287">
        <f t="shared" si="2"/>
        <v>0.5195838704343416</v>
      </c>
      <c r="Q15" s="289">
        <v>2700</v>
      </c>
      <c r="R15" s="289">
        <v>4548</v>
      </c>
      <c r="S15" s="290">
        <v>4624</v>
      </c>
      <c r="T15" s="291">
        <f t="shared" si="3"/>
        <v>1402.8764501727223</v>
      </c>
      <c r="U15" s="292">
        <f t="shared" si="4"/>
        <v>7</v>
      </c>
      <c r="V15" s="293">
        <f t="shared" si="5"/>
        <v>2363.0674427353856</v>
      </c>
      <c r="W15" s="292">
        <f t="shared" si="6"/>
        <v>8</v>
      </c>
      <c r="X15" s="293">
        <f t="shared" si="7"/>
        <v>2402.555816888396</v>
      </c>
      <c r="Y15" s="294">
        <f t="shared" si="8"/>
        <v>9</v>
      </c>
      <c r="Z15" s="149">
        <f t="shared" si="9"/>
        <v>15</v>
      </c>
      <c r="AA15" s="295">
        <f t="shared" si="10"/>
        <v>8</v>
      </c>
      <c r="AB15" s="33"/>
      <c r="AC15" s="276">
        <f t="shared" si="11"/>
        <v>9</v>
      </c>
      <c r="AE15" s="100"/>
      <c r="AF15" s="277"/>
      <c r="AG15" s="278">
        <f t="shared" si="12"/>
        <v>0</v>
      </c>
      <c r="AH15" s="100"/>
      <c r="AI15" s="277"/>
      <c r="AJ15" s="278">
        <f t="shared" si="13"/>
        <v>0</v>
      </c>
      <c r="AK15" s="100"/>
      <c r="AL15" s="277"/>
      <c r="AM15" s="278">
        <f t="shared" si="14"/>
        <v>0</v>
      </c>
      <c r="AN15" s="279"/>
    </row>
    <row r="16" spans="1:40" ht="15" customHeight="1">
      <c r="A16" s="61">
        <v>9</v>
      </c>
      <c r="B16" s="302" t="s">
        <v>367</v>
      </c>
      <c r="C16" s="303" t="s">
        <v>368</v>
      </c>
      <c r="D16" s="170" t="s">
        <v>103</v>
      </c>
      <c r="E16" s="304" t="s">
        <v>428</v>
      </c>
      <c r="F16" s="305"/>
      <c r="G16" s="306">
        <v>500</v>
      </c>
      <c r="H16" s="307">
        <v>0.38</v>
      </c>
      <c r="I16" s="308">
        <v>1.6</v>
      </c>
      <c r="J16" s="309">
        <f t="shared" si="0"/>
        <v>0.5779056836860724</v>
      </c>
      <c r="K16" s="309">
        <f t="shared" si="1"/>
        <v>0.7503798705353054</v>
      </c>
      <c r="L16" s="310">
        <v>0</v>
      </c>
      <c r="M16" s="310">
        <v>0</v>
      </c>
      <c r="N16" s="310">
        <v>0</v>
      </c>
      <c r="O16" s="311">
        <v>50.33</v>
      </c>
      <c r="P16" s="309">
        <f t="shared" si="2"/>
        <v>0.49872987053530543</v>
      </c>
      <c r="Q16" s="312">
        <v>4800</v>
      </c>
      <c r="R16" s="312">
        <v>4548</v>
      </c>
      <c r="S16" s="313">
        <v>4624</v>
      </c>
      <c r="T16" s="314">
        <f t="shared" si="3"/>
        <v>2393.903378569466</v>
      </c>
      <c r="U16" s="315">
        <f t="shared" si="4"/>
        <v>9</v>
      </c>
      <c r="V16" s="316">
        <f t="shared" si="5"/>
        <v>2268.223451194569</v>
      </c>
      <c r="W16" s="317">
        <f t="shared" si="6"/>
        <v>7</v>
      </c>
      <c r="X16" s="316">
        <f t="shared" si="7"/>
        <v>2306.1269213552523</v>
      </c>
      <c r="Y16" s="317">
        <f t="shared" si="8"/>
        <v>8</v>
      </c>
      <c r="Z16" s="318">
        <f t="shared" si="9"/>
        <v>15</v>
      </c>
      <c r="AA16" s="319">
        <f t="shared" si="10"/>
        <v>9</v>
      </c>
      <c r="AB16" s="33"/>
      <c r="AC16" s="276">
        <f t="shared" si="11"/>
        <v>9</v>
      </c>
      <c r="AE16" s="100"/>
      <c r="AF16" s="277"/>
      <c r="AG16" s="278">
        <f t="shared" si="12"/>
        <v>0</v>
      </c>
      <c r="AH16" s="100"/>
      <c r="AI16" s="277"/>
      <c r="AJ16" s="278">
        <f t="shared" si="13"/>
        <v>0</v>
      </c>
      <c r="AK16" s="100"/>
      <c r="AL16" s="277"/>
      <c r="AM16" s="278">
        <f t="shared" si="14"/>
        <v>0</v>
      </c>
      <c r="AN16" s="279"/>
    </row>
    <row r="17" spans="31:40" ht="15" customHeight="1">
      <c r="AE17" s="320"/>
      <c r="AF17" s="321"/>
      <c r="AG17" s="322"/>
      <c r="AH17" s="320"/>
      <c r="AI17" s="321"/>
      <c r="AJ17" s="322"/>
      <c r="AK17" s="320"/>
      <c r="AL17" s="321"/>
      <c r="AM17" s="322"/>
      <c r="AN17" s="279"/>
    </row>
    <row r="18" spans="2:40" ht="15" customHeight="1">
      <c r="B18" s="71" t="s">
        <v>79</v>
      </c>
      <c r="C18" s="376" t="s">
        <v>74</v>
      </c>
      <c r="D18" s="376"/>
      <c r="E18" s="72" t="s">
        <v>75</v>
      </c>
      <c r="F18" s="377" t="s">
        <v>110</v>
      </c>
      <c r="G18" s="377"/>
      <c r="H18" s="377"/>
      <c r="I18" s="378" t="s">
        <v>111</v>
      </c>
      <c r="J18" s="378"/>
      <c r="K18" s="378"/>
      <c r="L18" s="378"/>
      <c r="M18" s="379" t="s">
        <v>74</v>
      </c>
      <c r="N18" s="379"/>
      <c r="O18" s="379"/>
      <c r="P18" s="379"/>
      <c r="Q18" s="376" t="s">
        <v>75</v>
      </c>
      <c r="R18" s="376"/>
      <c r="S18" s="376"/>
      <c r="T18" s="377" t="s">
        <v>110</v>
      </c>
      <c r="U18" s="377"/>
      <c r="V18" s="377"/>
      <c r="W18" s="377"/>
      <c r="X18" s="86"/>
      <c r="Y18" s="86"/>
      <c r="Z18" s="86"/>
      <c r="AA18" s="86"/>
      <c r="AE18" s="174"/>
      <c r="AF18" s="323"/>
      <c r="AG18" s="279"/>
      <c r="AH18" s="174"/>
      <c r="AI18" s="323"/>
      <c r="AJ18" s="279"/>
      <c r="AK18" s="174"/>
      <c r="AL18" s="323"/>
      <c r="AM18" s="279"/>
      <c r="AN18" s="279"/>
    </row>
    <row r="19" spans="2:40" ht="15" customHeight="1">
      <c r="B19" s="75" t="s">
        <v>429</v>
      </c>
      <c r="C19" s="367" t="s">
        <v>12</v>
      </c>
      <c r="D19" s="367"/>
      <c r="E19" s="76" t="s">
        <v>430</v>
      </c>
      <c r="F19" s="416"/>
      <c r="G19" s="416"/>
      <c r="H19" s="416"/>
      <c r="I19" s="374" t="s">
        <v>113</v>
      </c>
      <c r="J19" s="374"/>
      <c r="K19" s="374"/>
      <c r="L19" s="374"/>
      <c r="M19" s="369" t="s">
        <v>29</v>
      </c>
      <c r="N19" s="369"/>
      <c r="O19" s="369"/>
      <c r="P19" s="369"/>
      <c r="Q19" s="370" t="s">
        <v>30</v>
      </c>
      <c r="R19" s="370"/>
      <c r="S19" s="370"/>
      <c r="T19" s="390"/>
      <c r="U19" s="390"/>
      <c r="V19" s="390"/>
      <c r="W19" s="390"/>
      <c r="X19" s="90"/>
      <c r="Y19" s="90"/>
      <c r="Z19" s="90"/>
      <c r="AA19" s="90"/>
      <c r="AE19" s="174"/>
      <c r="AF19" s="323"/>
      <c r="AG19" s="279"/>
      <c r="AH19" s="174"/>
      <c r="AI19" s="323"/>
      <c r="AJ19" s="279"/>
      <c r="AK19" s="174"/>
      <c r="AL19" s="323"/>
      <c r="AM19" s="279"/>
      <c r="AN19" s="279"/>
    </row>
    <row r="20" spans="2:40" ht="15" customHeight="1">
      <c r="B20" s="79" t="s">
        <v>431</v>
      </c>
      <c r="C20" s="367"/>
      <c r="D20" s="367"/>
      <c r="E20" s="76"/>
      <c r="F20" s="416"/>
      <c r="G20" s="416"/>
      <c r="H20" s="416"/>
      <c r="I20" s="415" t="s">
        <v>117</v>
      </c>
      <c r="J20" s="415"/>
      <c r="K20" s="415"/>
      <c r="L20" s="415"/>
      <c r="M20" s="369" t="s">
        <v>432</v>
      </c>
      <c r="N20" s="369"/>
      <c r="O20" s="369"/>
      <c r="P20" s="369"/>
      <c r="Q20" s="370" t="s">
        <v>50</v>
      </c>
      <c r="R20" s="370"/>
      <c r="S20" s="370"/>
      <c r="T20" s="390"/>
      <c r="U20" s="390"/>
      <c r="V20" s="390"/>
      <c r="W20" s="390"/>
      <c r="X20" s="90"/>
      <c r="Y20" s="90"/>
      <c r="Z20" s="90"/>
      <c r="AA20" s="90"/>
      <c r="AE20" s="174"/>
      <c r="AF20" s="323"/>
      <c r="AG20" s="279"/>
      <c r="AH20" s="174"/>
      <c r="AI20" s="323"/>
      <c r="AJ20" s="279"/>
      <c r="AK20" s="174"/>
      <c r="AL20" s="323"/>
      <c r="AM20" s="279"/>
      <c r="AN20" s="279"/>
    </row>
    <row r="21" spans="2:40" ht="15" customHeight="1">
      <c r="B21" s="79">
        <v>3</v>
      </c>
      <c r="C21" s="367"/>
      <c r="D21" s="367"/>
      <c r="E21" s="324"/>
      <c r="F21" s="416"/>
      <c r="G21" s="416"/>
      <c r="H21" s="416"/>
      <c r="I21" s="417"/>
      <c r="J21" s="417"/>
      <c r="K21" s="417"/>
      <c r="L21" s="417"/>
      <c r="M21" s="369" t="s">
        <v>52</v>
      </c>
      <c r="N21" s="369"/>
      <c r="O21" s="369"/>
      <c r="P21" s="369"/>
      <c r="Q21" s="370"/>
      <c r="R21" s="370"/>
      <c r="S21" s="370"/>
      <c r="T21" s="390"/>
      <c r="U21" s="390"/>
      <c r="V21" s="390"/>
      <c r="W21" s="390"/>
      <c r="X21" s="90"/>
      <c r="Y21" s="90"/>
      <c r="Z21" s="90"/>
      <c r="AA21" s="90"/>
      <c r="AE21" s="174"/>
      <c r="AF21" s="323"/>
      <c r="AG21" s="279"/>
      <c r="AH21" s="174"/>
      <c r="AI21" s="323"/>
      <c r="AJ21" s="279"/>
      <c r="AK21" s="174"/>
      <c r="AL21" s="323"/>
      <c r="AM21" s="279"/>
      <c r="AN21" s="279"/>
    </row>
    <row r="22" spans="2:40" ht="15" customHeight="1">
      <c r="B22" s="75"/>
      <c r="C22" s="367"/>
      <c r="D22" s="367"/>
      <c r="E22" s="324"/>
      <c r="F22" s="416"/>
      <c r="G22" s="416"/>
      <c r="H22" s="416"/>
      <c r="I22" s="417"/>
      <c r="J22" s="417"/>
      <c r="K22" s="417"/>
      <c r="L22" s="417"/>
      <c r="M22" s="369"/>
      <c r="N22" s="369"/>
      <c r="O22" s="369"/>
      <c r="P22" s="369"/>
      <c r="Q22" s="370"/>
      <c r="R22" s="370"/>
      <c r="S22" s="370"/>
      <c r="T22" s="390"/>
      <c r="U22" s="390"/>
      <c r="V22" s="390"/>
      <c r="W22" s="390"/>
      <c r="X22" s="90"/>
      <c r="Y22" s="90"/>
      <c r="Z22" s="90"/>
      <c r="AA22" s="90"/>
      <c r="AE22" s="174"/>
      <c r="AF22" s="323"/>
      <c r="AG22" s="279"/>
      <c r="AH22" s="174"/>
      <c r="AI22" s="323"/>
      <c r="AJ22" s="279"/>
      <c r="AK22" s="174"/>
      <c r="AL22" s="323"/>
      <c r="AM22" s="279"/>
      <c r="AN22" s="279"/>
    </row>
    <row r="23" spans="2:40" ht="15" customHeight="1">
      <c r="B23" s="75"/>
      <c r="C23" s="397"/>
      <c r="D23" s="397"/>
      <c r="E23" s="76"/>
      <c r="F23" s="416"/>
      <c r="G23" s="416"/>
      <c r="H23" s="416"/>
      <c r="I23" s="417"/>
      <c r="J23" s="417"/>
      <c r="K23" s="417"/>
      <c r="L23" s="417"/>
      <c r="M23" s="369"/>
      <c r="N23" s="369"/>
      <c r="O23" s="369"/>
      <c r="P23" s="369"/>
      <c r="Q23" s="370"/>
      <c r="R23" s="370"/>
      <c r="S23" s="370"/>
      <c r="T23" s="390"/>
      <c r="U23" s="390"/>
      <c r="V23" s="390"/>
      <c r="W23" s="390"/>
      <c r="X23" s="90"/>
      <c r="Y23" s="90"/>
      <c r="Z23" s="90"/>
      <c r="AA23" s="90"/>
      <c r="AE23" s="174"/>
      <c r="AF23" s="323"/>
      <c r="AG23" s="279"/>
      <c r="AH23" s="174"/>
      <c r="AI23" s="323"/>
      <c r="AJ23" s="279"/>
      <c r="AK23" s="174"/>
      <c r="AL23" s="323"/>
      <c r="AM23" s="279"/>
      <c r="AN23" s="279"/>
    </row>
    <row r="24" spans="2:40" ht="15" customHeight="1">
      <c r="B24" s="81"/>
      <c r="C24" s="397"/>
      <c r="D24" s="397"/>
      <c r="E24" s="325"/>
      <c r="F24" s="404"/>
      <c r="G24" s="404"/>
      <c r="H24" s="404"/>
      <c r="I24" s="415" t="s">
        <v>119</v>
      </c>
      <c r="J24" s="415"/>
      <c r="K24" s="415"/>
      <c r="L24" s="415"/>
      <c r="M24" s="369" t="s">
        <v>17</v>
      </c>
      <c r="N24" s="369"/>
      <c r="O24" s="369"/>
      <c r="P24" s="369"/>
      <c r="Q24" s="370" t="s">
        <v>18</v>
      </c>
      <c r="R24" s="370"/>
      <c r="S24" s="370"/>
      <c r="T24" s="390"/>
      <c r="U24" s="390"/>
      <c r="V24" s="390"/>
      <c r="W24" s="390"/>
      <c r="X24" s="90"/>
      <c r="Y24" s="90"/>
      <c r="Z24" s="90"/>
      <c r="AA24" s="90"/>
      <c r="AE24" s="174"/>
      <c r="AF24" s="323"/>
      <c r="AG24" s="279"/>
      <c r="AH24" s="174"/>
      <c r="AI24" s="323"/>
      <c r="AJ24" s="279"/>
      <c r="AK24" s="174"/>
      <c r="AL24" s="323"/>
      <c r="AM24" s="279"/>
      <c r="AN24" s="279"/>
    </row>
    <row r="25" spans="2:40" ht="15" customHeight="1">
      <c r="B25" s="83" t="s">
        <v>120</v>
      </c>
      <c r="C25" s="401" t="s">
        <v>121</v>
      </c>
      <c r="D25" s="401"/>
      <c r="E25" s="85" t="s">
        <v>122</v>
      </c>
      <c r="F25" s="402"/>
      <c r="G25" s="402"/>
      <c r="H25" s="402"/>
      <c r="I25" s="414" t="s">
        <v>120</v>
      </c>
      <c r="J25" s="414"/>
      <c r="K25" s="414"/>
      <c r="L25" s="414"/>
      <c r="M25" s="365" t="s">
        <v>51</v>
      </c>
      <c r="N25" s="365"/>
      <c r="O25" s="365"/>
      <c r="P25" s="365"/>
      <c r="Q25" s="413"/>
      <c r="R25" s="413"/>
      <c r="S25" s="413"/>
      <c r="T25" s="388"/>
      <c r="U25" s="388"/>
      <c r="V25" s="388"/>
      <c r="W25" s="388"/>
      <c r="X25" s="90"/>
      <c r="Y25" s="90"/>
      <c r="Z25" s="90"/>
      <c r="AA25" s="90"/>
      <c r="AE25" s="174"/>
      <c r="AF25" s="323"/>
      <c r="AG25" s="279"/>
      <c r="AH25" s="174"/>
      <c r="AI25" s="323"/>
      <c r="AJ25" s="279"/>
      <c r="AK25" s="174"/>
      <c r="AL25" s="323"/>
      <c r="AM25" s="279"/>
      <c r="AN25" s="279"/>
    </row>
    <row r="26" spans="31:40" ht="15" customHeight="1">
      <c r="AE26" s="174"/>
      <c r="AF26" s="323"/>
      <c r="AG26" s="279"/>
      <c r="AH26" s="174"/>
      <c r="AI26" s="323"/>
      <c r="AJ26" s="279"/>
      <c r="AK26" s="174"/>
      <c r="AL26" s="323"/>
      <c r="AM26" s="279"/>
      <c r="AN26" s="279"/>
    </row>
    <row r="27" spans="31:40" ht="12.75">
      <c r="AE27" s="174"/>
      <c r="AF27" s="323"/>
      <c r="AG27" s="279"/>
      <c r="AH27" s="174"/>
      <c r="AI27" s="323"/>
      <c r="AJ27" s="279"/>
      <c r="AK27" s="174"/>
      <c r="AL27" s="323"/>
      <c r="AM27" s="279"/>
      <c r="AN27" s="279"/>
    </row>
    <row r="28" spans="31:40" ht="12.75">
      <c r="AE28" s="174"/>
      <c r="AF28" s="323"/>
      <c r="AG28" s="279"/>
      <c r="AH28" s="174"/>
      <c r="AI28" s="323"/>
      <c r="AJ28" s="279"/>
      <c r="AK28" s="174"/>
      <c r="AL28" s="323"/>
      <c r="AM28" s="279"/>
      <c r="AN28" s="279"/>
    </row>
    <row r="29" spans="31:40" ht="12.75">
      <c r="AE29" s="174"/>
      <c r="AF29" s="323"/>
      <c r="AG29" s="279"/>
      <c r="AH29" s="174"/>
      <c r="AI29" s="323"/>
      <c r="AJ29" s="279"/>
      <c r="AK29" s="174"/>
      <c r="AL29" s="323"/>
      <c r="AM29" s="279"/>
      <c r="AN29" s="279"/>
    </row>
    <row r="30" spans="31:40" ht="12.75">
      <c r="AE30" s="174"/>
      <c r="AF30" s="323"/>
      <c r="AG30" s="279"/>
      <c r="AH30" s="174"/>
      <c r="AI30" s="323"/>
      <c r="AJ30" s="279"/>
      <c r="AK30" s="174"/>
      <c r="AL30" s="323"/>
      <c r="AM30" s="279"/>
      <c r="AN30" s="279"/>
    </row>
    <row r="31" spans="31:40" ht="12.75">
      <c r="AE31" s="174"/>
      <c r="AF31" s="323"/>
      <c r="AG31" s="279"/>
      <c r="AH31" s="174"/>
      <c r="AI31" s="323"/>
      <c r="AJ31" s="279"/>
      <c r="AK31" s="174"/>
      <c r="AL31" s="323"/>
      <c r="AM31" s="279"/>
      <c r="AN31" s="279"/>
    </row>
    <row r="32" spans="31:40" ht="12.75">
      <c r="AE32" s="174"/>
      <c r="AF32" s="323"/>
      <c r="AG32" s="279"/>
      <c r="AH32" s="174"/>
      <c r="AI32" s="323"/>
      <c r="AJ32" s="279"/>
      <c r="AK32" s="174"/>
      <c r="AL32" s="323"/>
      <c r="AM32" s="279"/>
      <c r="AN32" s="279"/>
    </row>
    <row r="33" spans="31:40" ht="12.75">
      <c r="AE33" s="174"/>
      <c r="AF33" s="323"/>
      <c r="AG33" s="279"/>
      <c r="AH33" s="174"/>
      <c r="AI33" s="323"/>
      <c r="AJ33" s="279"/>
      <c r="AK33" s="174"/>
      <c r="AL33" s="323"/>
      <c r="AM33" s="279"/>
      <c r="AN33" s="279"/>
    </row>
    <row r="34" spans="31:40" ht="12.75">
      <c r="AE34" s="174"/>
      <c r="AF34" s="323"/>
      <c r="AG34" s="279"/>
      <c r="AH34" s="174"/>
      <c r="AI34" s="323"/>
      <c r="AJ34" s="279"/>
      <c r="AK34" s="174"/>
      <c r="AL34" s="323"/>
      <c r="AM34" s="279"/>
      <c r="AN34" s="279"/>
    </row>
    <row r="35" spans="31:40" ht="12.75">
      <c r="AE35" s="174"/>
      <c r="AF35" s="323"/>
      <c r="AG35" s="279"/>
      <c r="AH35" s="174"/>
      <c r="AI35" s="323"/>
      <c r="AJ35" s="279"/>
      <c r="AK35" s="174"/>
      <c r="AL35" s="323"/>
      <c r="AM35" s="279"/>
      <c r="AN35" s="279"/>
    </row>
    <row r="36" spans="31:40" ht="12.75">
      <c r="AE36" s="174"/>
      <c r="AF36" s="323"/>
      <c r="AG36" s="279"/>
      <c r="AH36" s="174"/>
      <c r="AI36" s="323"/>
      <c r="AJ36" s="279"/>
      <c r="AK36" s="174"/>
      <c r="AL36" s="323"/>
      <c r="AM36" s="279"/>
      <c r="AN36" s="279"/>
    </row>
    <row r="37" spans="31:40" ht="12.75">
      <c r="AE37" s="174"/>
      <c r="AF37" s="323"/>
      <c r="AG37" s="279"/>
      <c r="AH37" s="174"/>
      <c r="AI37" s="323"/>
      <c r="AJ37" s="279"/>
      <c r="AK37" s="174"/>
      <c r="AL37" s="323"/>
      <c r="AM37" s="279"/>
      <c r="AN37" s="279"/>
    </row>
    <row r="38" spans="31:40" ht="12.75">
      <c r="AE38" s="174"/>
      <c r="AF38" s="323"/>
      <c r="AG38" s="279"/>
      <c r="AH38" s="174"/>
      <c r="AI38" s="323"/>
      <c r="AJ38" s="279"/>
      <c r="AK38" s="174"/>
      <c r="AL38" s="323"/>
      <c r="AM38" s="279"/>
      <c r="AN38" s="279"/>
    </row>
    <row r="39" spans="31:40" ht="12.75">
      <c r="AE39" s="174"/>
      <c r="AF39" s="323"/>
      <c r="AG39" s="279"/>
      <c r="AH39" s="174"/>
      <c r="AI39" s="323"/>
      <c r="AJ39" s="279"/>
      <c r="AK39" s="174"/>
      <c r="AL39" s="323"/>
      <c r="AM39" s="279"/>
      <c r="AN39" s="279"/>
    </row>
    <row r="40" spans="31:40" ht="12.75">
      <c r="AE40" s="174"/>
      <c r="AF40" s="323"/>
      <c r="AG40" s="279"/>
      <c r="AH40" s="174"/>
      <c r="AI40" s="323"/>
      <c r="AJ40" s="279"/>
      <c r="AK40" s="174"/>
      <c r="AL40" s="323"/>
      <c r="AM40" s="279"/>
      <c r="AN40" s="279"/>
    </row>
  </sheetData>
  <sheetProtection selectLockedCells="1" selectUnlockedCells="1"/>
  <mergeCells count="79">
    <mergeCell ref="A1:L1"/>
    <mergeCell ref="A2:L2"/>
    <mergeCell ref="AE2:AG2"/>
    <mergeCell ref="AH2:AJ2"/>
    <mergeCell ref="AK2:AM2"/>
    <mergeCell ref="A3:B4"/>
    <mergeCell ref="AE3:AF3"/>
    <mergeCell ref="AH3:AI3"/>
    <mergeCell ref="AK3:AL3"/>
    <mergeCell ref="AE4:AF4"/>
    <mergeCell ref="AH4:AI4"/>
    <mergeCell ref="AK4:AL4"/>
    <mergeCell ref="E6:E7"/>
    <mergeCell ref="F6:F7"/>
    <mergeCell ref="J6:J7"/>
    <mergeCell ref="K6:K7"/>
    <mergeCell ref="A6:A7"/>
    <mergeCell ref="B6:B7"/>
    <mergeCell ref="C6:C7"/>
    <mergeCell ref="D6:D7"/>
    <mergeCell ref="Z6:Z7"/>
    <mergeCell ref="AA6:AA7"/>
    <mergeCell ref="AC6:AC7"/>
    <mergeCell ref="L6:N6"/>
    <mergeCell ref="O6:O7"/>
    <mergeCell ref="P6:P7"/>
    <mergeCell ref="Q6:S6"/>
    <mergeCell ref="AE6:AG6"/>
    <mergeCell ref="AH6:AJ6"/>
    <mergeCell ref="AK6:AM6"/>
    <mergeCell ref="C18:D18"/>
    <mergeCell ref="F18:H18"/>
    <mergeCell ref="I18:L18"/>
    <mergeCell ref="M18:P18"/>
    <mergeCell ref="Q18:S18"/>
    <mergeCell ref="T18:W18"/>
    <mergeCell ref="T6:Y6"/>
    <mergeCell ref="Q20:S20"/>
    <mergeCell ref="T20:W20"/>
    <mergeCell ref="C19:D19"/>
    <mergeCell ref="F19:H19"/>
    <mergeCell ref="I19:L19"/>
    <mergeCell ref="M19:P19"/>
    <mergeCell ref="C21:D21"/>
    <mergeCell ref="F21:H21"/>
    <mergeCell ref="I21:L21"/>
    <mergeCell ref="M21:P21"/>
    <mergeCell ref="Q19:S19"/>
    <mergeCell ref="T19:W19"/>
    <mergeCell ref="C20:D20"/>
    <mergeCell ref="F20:H20"/>
    <mergeCell ref="I20:L20"/>
    <mergeCell ref="M20:P20"/>
    <mergeCell ref="I23:L23"/>
    <mergeCell ref="M23:P23"/>
    <mergeCell ref="Q21:S21"/>
    <mergeCell ref="T21:W21"/>
    <mergeCell ref="C22:D22"/>
    <mergeCell ref="F22:H22"/>
    <mergeCell ref="I22:L22"/>
    <mergeCell ref="M22:P22"/>
    <mergeCell ref="Q22:S22"/>
    <mergeCell ref="T22:W22"/>
    <mergeCell ref="Q23:S23"/>
    <mergeCell ref="T23:W23"/>
    <mergeCell ref="C24:D24"/>
    <mergeCell ref="F24:H24"/>
    <mergeCell ref="I24:L24"/>
    <mergeCell ref="M24:P24"/>
    <mergeCell ref="Q24:S24"/>
    <mergeCell ref="T24:W24"/>
    <mergeCell ref="C23:D23"/>
    <mergeCell ref="F23:H23"/>
    <mergeCell ref="Q25:S25"/>
    <mergeCell ref="T25:W25"/>
    <mergeCell ref="C25:D25"/>
    <mergeCell ref="F25:H25"/>
    <mergeCell ref="I25:L25"/>
    <mergeCell ref="M25:P25"/>
  </mergeCells>
  <printOptions/>
  <pageMargins left="0.39375" right="0.39375" top="0.39375" bottom="0.39375" header="0.5118055555555555" footer="0.5118055555555555"/>
  <pageSetup horizontalDpi="300" verticalDpi="300" orientation="landscape" paperSize="9" scale="6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55"/>
  <sheetViews>
    <sheetView zoomScale="85" zoomScaleNormal="85" zoomScalePageLayoutView="0" workbookViewId="0" topLeftCell="A1">
      <selection activeCell="L28" sqref="L28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4" width="5.625" style="0" customWidth="1"/>
    <col min="15" max="15" width="7.625" style="0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4.75390625" style="0" customWidth="1"/>
    <col min="22" max="22" width="5.875" style="0" customWidth="1"/>
    <col min="23" max="23" width="4.75390625" style="0" customWidth="1"/>
    <col min="24" max="24" width="5.875" style="0" customWidth="1"/>
    <col min="25" max="25" width="4.75390625" style="0" customWidth="1"/>
    <col min="26" max="26" width="7.00390625" style="0" customWidth="1"/>
    <col min="27" max="27" width="6.25390625" style="0" customWidth="1"/>
    <col min="31" max="32" width="4.625" style="0" customWidth="1"/>
    <col min="33" max="33" width="7.00390625" style="0" customWidth="1"/>
    <col min="34" max="35" width="4.625" style="0" customWidth="1"/>
    <col min="36" max="36" width="7.00390625" style="0" customWidth="1"/>
    <col min="37" max="38" width="4.625" style="0" customWidth="1"/>
    <col min="39" max="39" width="7.00390625" style="0" customWidth="1"/>
  </cols>
  <sheetData>
    <row r="1" spans="1:20" ht="15" customHeight="1">
      <c r="A1" s="382" t="s">
        <v>374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P1" s="152"/>
      <c r="Q1" s="152"/>
      <c r="R1" s="152"/>
      <c r="S1" s="152"/>
      <c r="T1" s="152"/>
    </row>
    <row r="2" spans="1:39" ht="15" customHeight="1">
      <c r="A2" s="382" t="s">
        <v>71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P2" s="152"/>
      <c r="Q2" s="158"/>
      <c r="R2" s="152"/>
      <c r="S2" s="152"/>
      <c r="T2" s="152"/>
      <c r="U2" s="158"/>
      <c r="V2" s="152"/>
      <c r="AE2" s="418" t="s">
        <v>375</v>
      </c>
      <c r="AF2" s="418"/>
      <c r="AG2" s="418"/>
      <c r="AH2" s="418" t="s">
        <v>376</v>
      </c>
      <c r="AI2" s="418"/>
      <c r="AJ2" s="418"/>
      <c r="AK2" s="418" t="s">
        <v>377</v>
      </c>
      <c r="AL2" s="418"/>
      <c r="AM2" s="418"/>
    </row>
    <row r="3" spans="1:39" ht="19.5" customHeight="1">
      <c r="A3" s="392" t="s">
        <v>433</v>
      </c>
      <c r="B3" s="392"/>
      <c r="C3" s="137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247"/>
      <c r="Q3" s="158"/>
      <c r="R3" s="152"/>
      <c r="S3" s="247"/>
      <c r="T3" s="247"/>
      <c r="U3" s="158"/>
      <c r="V3" s="152"/>
      <c r="W3" s="32"/>
      <c r="X3" s="32"/>
      <c r="AE3" s="422" t="s">
        <v>379</v>
      </c>
      <c r="AF3" s="422"/>
      <c r="AG3" s="248">
        <f>MAX(AG8:AG31)*1.5</f>
        <v>0</v>
      </c>
      <c r="AH3" s="422" t="s">
        <v>379</v>
      </c>
      <c r="AI3" s="422"/>
      <c r="AJ3" s="248">
        <f>MAX(AJ8:AJ31)*1.5</f>
        <v>0</v>
      </c>
      <c r="AK3" s="422" t="s">
        <v>379</v>
      </c>
      <c r="AL3" s="422"/>
      <c r="AM3" s="248">
        <f>MAX(AM8:AM31)*1.5</f>
        <v>0</v>
      </c>
    </row>
    <row r="4" spans="1:39" ht="19.5" customHeight="1">
      <c r="A4" s="392"/>
      <c r="B4" s="392"/>
      <c r="C4" s="137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249"/>
      <c r="Q4" s="250"/>
      <c r="R4" s="247"/>
      <c r="S4" s="247"/>
      <c r="T4" s="247"/>
      <c r="U4" s="247"/>
      <c r="V4" s="247"/>
      <c r="W4" s="32"/>
      <c r="X4" s="32"/>
      <c r="AE4" s="423" t="s">
        <v>380</v>
      </c>
      <c r="AF4" s="423"/>
      <c r="AG4" s="251">
        <f>MAX(AG8:AG31)*2</f>
        <v>0</v>
      </c>
      <c r="AH4" s="423" t="s">
        <v>380</v>
      </c>
      <c r="AI4" s="423"/>
      <c r="AJ4" s="251">
        <f>MAX(AJ8:AJ31)*2</f>
        <v>0</v>
      </c>
      <c r="AK4" s="423" t="s">
        <v>380</v>
      </c>
      <c r="AL4" s="423"/>
      <c r="AM4" s="251">
        <f>MAX(AM8:AM31)*2</f>
        <v>0</v>
      </c>
    </row>
    <row r="5" spans="28:30" ht="12" customHeight="1">
      <c r="AB5" s="33"/>
      <c r="AC5" s="33"/>
      <c r="AD5" s="33"/>
    </row>
    <row r="6" spans="1:39" ht="12.75" customHeight="1">
      <c r="A6" s="396" t="s">
        <v>73</v>
      </c>
      <c r="B6" s="393" t="s">
        <v>74</v>
      </c>
      <c r="C6" s="393" t="s">
        <v>75</v>
      </c>
      <c r="D6" s="393" t="s">
        <v>76</v>
      </c>
      <c r="E6" s="393" t="s">
        <v>77</v>
      </c>
      <c r="F6" s="393" t="s">
        <v>78</v>
      </c>
      <c r="G6" s="34" t="s">
        <v>381</v>
      </c>
      <c r="H6" s="34" t="s">
        <v>382</v>
      </c>
      <c r="I6" s="252" t="s">
        <v>383</v>
      </c>
      <c r="J6" s="395" t="s">
        <v>384</v>
      </c>
      <c r="K6" s="395" t="s">
        <v>385</v>
      </c>
      <c r="L6" s="394" t="s">
        <v>79</v>
      </c>
      <c r="M6" s="394"/>
      <c r="N6" s="394"/>
      <c r="O6" s="395" t="s">
        <v>80</v>
      </c>
      <c r="P6" s="395" t="s">
        <v>386</v>
      </c>
      <c r="Q6" s="421" t="s">
        <v>387</v>
      </c>
      <c r="R6" s="421"/>
      <c r="S6" s="421"/>
      <c r="T6" s="419" t="s">
        <v>388</v>
      </c>
      <c r="U6" s="419"/>
      <c r="V6" s="419"/>
      <c r="W6" s="419"/>
      <c r="X6" s="419"/>
      <c r="Y6" s="419"/>
      <c r="Z6" s="395" t="s">
        <v>389</v>
      </c>
      <c r="AA6" s="391" t="s">
        <v>84</v>
      </c>
      <c r="AB6" s="33"/>
      <c r="AC6" s="420" t="s">
        <v>390</v>
      </c>
      <c r="AD6" s="33"/>
      <c r="AE6" s="418" t="s">
        <v>375</v>
      </c>
      <c r="AF6" s="418"/>
      <c r="AG6" s="418"/>
      <c r="AH6" s="418" t="s">
        <v>376</v>
      </c>
      <c r="AI6" s="418"/>
      <c r="AJ6" s="418"/>
      <c r="AK6" s="418" t="s">
        <v>377</v>
      </c>
      <c r="AL6" s="418"/>
      <c r="AM6" s="418"/>
    </row>
    <row r="7" spans="1:39" ht="14.25">
      <c r="A7" s="396"/>
      <c r="B7" s="393"/>
      <c r="C7" s="393"/>
      <c r="D7" s="393"/>
      <c r="E7" s="393"/>
      <c r="F7" s="393"/>
      <c r="G7" s="253" t="s">
        <v>391</v>
      </c>
      <c r="H7" s="253" t="s">
        <v>392</v>
      </c>
      <c r="I7" s="253" t="s">
        <v>393</v>
      </c>
      <c r="J7" s="395"/>
      <c r="K7" s="395"/>
      <c r="L7" s="138" t="s">
        <v>85</v>
      </c>
      <c r="M7" s="138" t="s">
        <v>86</v>
      </c>
      <c r="N7" s="138" t="s">
        <v>87</v>
      </c>
      <c r="O7" s="395"/>
      <c r="P7" s="395"/>
      <c r="Q7" s="254" t="s">
        <v>394</v>
      </c>
      <c r="R7" s="254" t="s">
        <v>395</v>
      </c>
      <c r="S7" s="255" t="s">
        <v>396</v>
      </c>
      <c r="T7" s="256" t="s">
        <v>85</v>
      </c>
      <c r="U7" s="193" t="s">
        <v>397</v>
      </c>
      <c r="V7" s="138" t="s">
        <v>86</v>
      </c>
      <c r="W7" s="138" t="s">
        <v>397</v>
      </c>
      <c r="X7" s="138" t="s">
        <v>87</v>
      </c>
      <c r="Y7" s="138" t="s">
        <v>397</v>
      </c>
      <c r="Z7" s="395"/>
      <c r="AA7" s="391"/>
      <c r="AB7" s="33"/>
      <c r="AC7" s="420"/>
      <c r="AD7" s="33"/>
      <c r="AE7" s="100" t="s">
        <v>398</v>
      </c>
      <c r="AF7" s="257" t="s">
        <v>399</v>
      </c>
      <c r="AG7" s="258" t="s">
        <v>400</v>
      </c>
      <c r="AH7" s="100" t="s">
        <v>398</v>
      </c>
      <c r="AI7" s="257" t="s">
        <v>399</v>
      </c>
      <c r="AJ7" s="258" t="s">
        <v>400</v>
      </c>
      <c r="AK7" s="100" t="s">
        <v>398</v>
      </c>
      <c r="AL7" s="257" t="s">
        <v>399</v>
      </c>
      <c r="AM7" s="258" t="s">
        <v>400</v>
      </c>
    </row>
    <row r="8" spans="1:39" ht="15" customHeight="1">
      <c r="A8" s="37">
        <v>1</v>
      </c>
      <c r="B8" s="259" t="s">
        <v>359</v>
      </c>
      <c r="C8" s="326" t="s">
        <v>360</v>
      </c>
      <c r="D8" s="327" t="s">
        <v>103</v>
      </c>
      <c r="E8" s="328" t="s">
        <v>434</v>
      </c>
      <c r="F8" s="263" t="s">
        <v>435</v>
      </c>
      <c r="G8" s="329">
        <v>860</v>
      </c>
      <c r="H8" s="330">
        <v>0.7</v>
      </c>
      <c r="I8" s="331">
        <v>11.7</v>
      </c>
      <c r="J8" s="267">
        <f aca="true" t="shared" si="0" ref="J8:J15">G8*SQRT(H8)/(456*POWER(I8,1/3))</f>
        <v>0.6950574051403287</v>
      </c>
      <c r="K8" s="267">
        <f aca="true" t="shared" si="1" ref="K8:K15">IF(J8&gt;1,J8/J8^(2*LOG10(J8)),J8*J8^(2*LOG10(J8)))</f>
        <v>0.7797144972329396</v>
      </c>
      <c r="L8" s="132">
        <v>0</v>
      </c>
      <c r="M8" s="132">
        <v>0</v>
      </c>
      <c r="N8" s="132">
        <v>0</v>
      </c>
      <c r="O8" s="268">
        <v>93.33</v>
      </c>
      <c r="P8" s="267">
        <f aca="true" t="shared" si="2" ref="P8:P15">K8-(O8/200)</f>
        <v>0.3130644972329396</v>
      </c>
      <c r="Q8" s="269">
        <v>2781</v>
      </c>
      <c r="R8" s="269">
        <v>2349</v>
      </c>
      <c r="S8" s="270">
        <v>2026</v>
      </c>
      <c r="T8" s="271">
        <f aca="true" t="shared" si="3" ref="T8:T15">P8*Q8</f>
        <v>870.6323668048051</v>
      </c>
      <c r="U8" s="272">
        <f aca="true" t="shared" si="4" ref="U8:U13">RANK(T8,$T$8:$T$83,1)</f>
        <v>1</v>
      </c>
      <c r="V8" s="273">
        <f aca="true" t="shared" si="5" ref="V8:V15">P8*R8</f>
        <v>735.3885040001751</v>
      </c>
      <c r="W8" s="272">
        <f aca="true" t="shared" si="6" ref="W8:W13">RANK(V8,$V$8:$V$83,1)</f>
        <v>1</v>
      </c>
      <c r="X8" s="273">
        <f aca="true" t="shared" si="7" ref="X8:X15">P8*S8</f>
        <v>634.2686713939356</v>
      </c>
      <c r="Y8" s="274">
        <f aca="true" t="shared" si="8" ref="Y8:Y15">RANK(X8,$X$8:$X$69,1)</f>
        <v>1</v>
      </c>
      <c r="Z8" s="143">
        <f aca="true" t="shared" si="9" ref="Z8:Z15">U8+W8+Y8-(MAX(U8,W8,Y8))</f>
        <v>2</v>
      </c>
      <c r="AA8" s="275">
        <f aca="true" t="shared" si="10" ref="AA8:AA15">A8</f>
        <v>1</v>
      </c>
      <c r="AB8" s="33"/>
      <c r="AC8" s="276">
        <f aca="true" t="shared" si="11" ref="AC8:AC15">MAX(U8,W8,Y8)</f>
        <v>1</v>
      </c>
      <c r="AD8" s="33"/>
      <c r="AE8" s="100"/>
      <c r="AF8" s="277"/>
      <c r="AG8" s="278">
        <f aca="true" t="shared" si="12" ref="AG8:AG15">+AE8*60+AF8</f>
        <v>0</v>
      </c>
      <c r="AH8" s="100"/>
      <c r="AI8" s="277"/>
      <c r="AJ8" s="278">
        <f aca="true" t="shared" si="13" ref="AJ8:AJ15">+AH8*60+AI8</f>
        <v>0</v>
      </c>
      <c r="AK8" s="100"/>
      <c r="AL8" s="277"/>
      <c r="AM8" s="278">
        <f aca="true" t="shared" si="14" ref="AM8:AM15">+AK8*60+AL8</f>
        <v>0</v>
      </c>
    </row>
    <row r="9" spans="1:39" ht="15" customHeight="1">
      <c r="A9" s="48">
        <v>2</v>
      </c>
      <c r="B9" s="280" t="s">
        <v>436</v>
      </c>
      <c r="C9" s="281" t="s">
        <v>437</v>
      </c>
      <c r="D9" s="332" t="s">
        <v>103</v>
      </c>
      <c r="E9" s="282" t="s">
        <v>438</v>
      </c>
      <c r="F9" s="283" t="s">
        <v>109</v>
      </c>
      <c r="G9" s="284">
        <v>1010</v>
      </c>
      <c r="H9" s="285">
        <v>1</v>
      </c>
      <c r="I9" s="286">
        <v>16</v>
      </c>
      <c r="J9" s="287">
        <f t="shared" si="0"/>
        <v>0.8789885211008124</v>
      </c>
      <c r="K9" s="287">
        <f t="shared" si="1"/>
        <v>0.891782542841979</v>
      </c>
      <c r="L9" s="210">
        <v>0</v>
      </c>
      <c r="M9" s="210">
        <v>0</v>
      </c>
      <c r="N9" s="210">
        <v>0</v>
      </c>
      <c r="O9" s="288">
        <v>84.33</v>
      </c>
      <c r="P9" s="287">
        <f t="shared" si="2"/>
        <v>0.47013254284197903</v>
      </c>
      <c r="Q9" s="289">
        <v>2255</v>
      </c>
      <c r="R9" s="289">
        <v>1962</v>
      </c>
      <c r="S9" s="290">
        <v>1654</v>
      </c>
      <c r="T9" s="291">
        <f t="shared" si="3"/>
        <v>1060.1488841086627</v>
      </c>
      <c r="U9" s="292">
        <f t="shared" si="4"/>
        <v>2</v>
      </c>
      <c r="V9" s="293">
        <f t="shared" si="5"/>
        <v>922.4000490559629</v>
      </c>
      <c r="W9" s="292">
        <f t="shared" si="6"/>
        <v>2</v>
      </c>
      <c r="X9" s="293">
        <f t="shared" si="7"/>
        <v>777.5992258606333</v>
      </c>
      <c r="Y9" s="294">
        <f t="shared" si="8"/>
        <v>2</v>
      </c>
      <c r="Z9" s="149">
        <f t="shared" si="9"/>
        <v>4</v>
      </c>
      <c r="AA9" s="295">
        <f t="shared" si="10"/>
        <v>2</v>
      </c>
      <c r="AB9" s="33"/>
      <c r="AC9" s="276">
        <f t="shared" si="11"/>
        <v>2</v>
      </c>
      <c r="AD9" s="33"/>
      <c r="AE9" s="100"/>
      <c r="AF9" s="277"/>
      <c r="AG9" s="278">
        <f t="shared" si="12"/>
        <v>0</v>
      </c>
      <c r="AH9" s="100"/>
      <c r="AI9" s="277"/>
      <c r="AJ9" s="278">
        <f t="shared" si="13"/>
        <v>0</v>
      </c>
      <c r="AK9" s="100"/>
      <c r="AL9" s="277"/>
      <c r="AM9" s="278">
        <f t="shared" si="14"/>
        <v>0</v>
      </c>
    </row>
    <row r="10" spans="1:40" ht="15" customHeight="1">
      <c r="A10" s="48">
        <v>3</v>
      </c>
      <c r="B10" s="280" t="s">
        <v>439</v>
      </c>
      <c r="C10" s="333" t="s">
        <v>440</v>
      </c>
      <c r="D10" s="334" t="s">
        <v>441</v>
      </c>
      <c r="E10" s="300" t="s">
        <v>438</v>
      </c>
      <c r="F10" s="301" t="s">
        <v>442</v>
      </c>
      <c r="G10" s="284">
        <v>880</v>
      </c>
      <c r="H10" s="285">
        <v>0.9</v>
      </c>
      <c r="I10" s="286">
        <v>11.64</v>
      </c>
      <c r="J10" s="287">
        <f t="shared" si="0"/>
        <v>0.807832691154024</v>
      </c>
      <c r="K10" s="287">
        <f t="shared" si="1"/>
        <v>0.8404271250712172</v>
      </c>
      <c r="L10" s="210">
        <v>0</v>
      </c>
      <c r="M10" s="210">
        <v>0</v>
      </c>
      <c r="N10" s="210">
        <v>0</v>
      </c>
      <c r="O10" s="288">
        <v>87.67</v>
      </c>
      <c r="P10" s="287">
        <f t="shared" si="2"/>
        <v>0.4020771250712172</v>
      </c>
      <c r="Q10" s="289">
        <v>3144</v>
      </c>
      <c r="R10" s="289">
        <v>5250</v>
      </c>
      <c r="S10" s="290">
        <v>3021</v>
      </c>
      <c r="T10" s="291">
        <f t="shared" si="3"/>
        <v>1264.1304812239068</v>
      </c>
      <c r="U10" s="292">
        <f t="shared" si="4"/>
        <v>3</v>
      </c>
      <c r="V10" s="293">
        <f t="shared" si="5"/>
        <v>2110.9049066238904</v>
      </c>
      <c r="W10" s="292">
        <f t="shared" si="6"/>
        <v>4</v>
      </c>
      <c r="X10" s="293">
        <f t="shared" si="7"/>
        <v>1214.674994840147</v>
      </c>
      <c r="Y10" s="294">
        <f t="shared" si="8"/>
        <v>4</v>
      </c>
      <c r="Z10" s="149">
        <f t="shared" si="9"/>
        <v>7</v>
      </c>
      <c r="AA10" s="295">
        <f t="shared" si="10"/>
        <v>3</v>
      </c>
      <c r="AB10" s="33"/>
      <c r="AC10" s="276">
        <f t="shared" si="11"/>
        <v>4</v>
      </c>
      <c r="AE10" s="100"/>
      <c r="AF10" s="277"/>
      <c r="AG10" s="278">
        <f t="shared" si="12"/>
        <v>0</v>
      </c>
      <c r="AH10" s="100"/>
      <c r="AI10" s="277"/>
      <c r="AJ10" s="278">
        <f t="shared" si="13"/>
        <v>0</v>
      </c>
      <c r="AK10" s="100"/>
      <c r="AL10" s="277"/>
      <c r="AM10" s="278">
        <f t="shared" si="14"/>
        <v>0</v>
      </c>
      <c r="AN10" s="279"/>
    </row>
    <row r="11" spans="1:39" ht="15" customHeight="1">
      <c r="A11" s="335">
        <v>4</v>
      </c>
      <c r="B11" s="336" t="s">
        <v>443</v>
      </c>
      <c r="C11" s="337" t="s">
        <v>444</v>
      </c>
      <c r="D11" s="332" t="s">
        <v>445</v>
      </c>
      <c r="E11" s="338" t="s">
        <v>446</v>
      </c>
      <c r="F11" s="339" t="s">
        <v>109</v>
      </c>
      <c r="G11" s="340">
        <v>1020</v>
      </c>
      <c r="H11" s="341">
        <v>1.32</v>
      </c>
      <c r="I11" s="342">
        <v>15.73</v>
      </c>
      <c r="J11" s="343">
        <f t="shared" si="0"/>
        <v>1.0256819680534577</v>
      </c>
      <c r="K11" s="343">
        <f t="shared" si="1"/>
        <v>1.025109269133519</v>
      </c>
      <c r="L11" s="344">
        <v>0</v>
      </c>
      <c r="M11" s="344">
        <v>0</v>
      </c>
      <c r="N11" s="344">
        <v>0</v>
      </c>
      <c r="O11" s="345">
        <v>92</v>
      </c>
      <c r="P11" s="343">
        <f t="shared" si="2"/>
        <v>0.5651092691335191</v>
      </c>
      <c r="Q11" s="346">
        <v>2529</v>
      </c>
      <c r="R11" s="346">
        <v>5250</v>
      </c>
      <c r="S11" s="347">
        <v>1748</v>
      </c>
      <c r="T11" s="291">
        <f t="shared" si="3"/>
        <v>1429.16134163867</v>
      </c>
      <c r="U11" s="292">
        <f t="shared" si="4"/>
        <v>4</v>
      </c>
      <c r="V11" s="293">
        <f t="shared" si="5"/>
        <v>2966.823662950975</v>
      </c>
      <c r="W11" s="294">
        <f t="shared" si="6"/>
        <v>7</v>
      </c>
      <c r="X11" s="293">
        <f t="shared" si="7"/>
        <v>987.8110024453914</v>
      </c>
      <c r="Y11" s="292">
        <f t="shared" si="8"/>
        <v>3</v>
      </c>
      <c r="Z11" s="149">
        <f t="shared" si="9"/>
        <v>7</v>
      </c>
      <c r="AA11" s="295">
        <f t="shared" si="10"/>
        <v>4</v>
      </c>
      <c r="AB11" s="33"/>
      <c r="AC11" s="276">
        <f t="shared" si="11"/>
        <v>7</v>
      </c>
      <c r="AD11" s="33"/>
      <c r="AE11" s="100"/>
      <c r="AF11" s="277"/>
      <c r="AG11" s="278">
        <f t="shared" si="12"/>
        <v>0</v>
      </c>
      <c r="AH11" s="100"/>
      <c r="AI11" s="277"/>
      <c r="AJ11" s="278">
        <f t="shared" si="13"/>
        <v>0</v>
      </c>
      <c r="AK11" s="100"/>
      <c r="AL11" s="277"/>
      <c r="AM11" s="278">
        <f t="shared" si="14"/>
        <v>0</v>
      </c>
    </row>
    <row r="12" spans="1:40" ht="15" customHeight="1">
      <c r="A12" s="48">
        <v>5</v>
      </c>
      <c r="B12" s="296" t="s">
        <v>447</v>
      </c>
      <c r="C12" s="281" t="s">
        <v>448</v>
      </c>
      <c r="D12" s="183" t="s">
        <v>103</v>
      </c>
      <c r="E12" s="183" t="s">
        <v>449</v>
      </c>
      <c r="F12" s="283" t="s">
        <v>370</v>
      </c>
      <c r="G12" s="297">
        <v>1010</v>
      </c>
      <c r="H12" s="298">
        <v>1.07</v>
      </c>
      <c r="I12" s="299">
        <v>13.5</v>
      </c>
      <c r="J12" s="287">
        <f t="shared" si="0"/>
        <v>0.9622113980896776</v>
      </c>
      <c r="K12" s="287">
        <f t="shared" si="1"/>
        <v>0.9634523705947152</v>
      </c>
      <c r="L12" s="210">
        <v>0</v>
      </c>
      <c r="M12" s="210">
        <v>0</v>
      </c>
      <c r="N12" s="210">
        <v>0</v>
      </c>
      <c r="O12" s="288">
        <v>87.67</v>
      </c>
      <c r="P12" s="287">
        <f t="shared" si="2"/>
        <v>0.5251023705947152</v>
      </c>
      <c r="Q12" s="289">
        <v>3355</v>
      </c>
      <c r="R12" s="289">
        <v>3500</v>
      </c>
      <c r="S12" s="290">
        <v>2698</v>
      </c>
      <c r="T12" s="291">
        <f t="shared" si="3"/>
        <v>1761.7184533452696</v>
      </c>
      <c r="U12" s="292">
        <f t="shared" si="4"/>
        <v>6</v>
      </c>
      <c r="V12" s="293">
        <f t="shared" si="5"/>
        <v>1837.8582970815032</v>
      </c>
      <c r="W12" s="292">
        <f t="shared" si="6"/>
        <v>3</v>
      </c>
      <c r="X12" s="293">
        <f t="shared" si="7"/>
        <v>1416.7261958645415</v>
      </c>
      <c r="Y12" s="294">
        <f t="shared" si="8"/>
        <v>6</v>
      </c>
      <c r="Z12" s="149">
        <f t="shared" si="9"/>
        <v>9</v>
      </c>
      <c r="AA12" s="295">
        <f t="shared" si="10"/>
        <v>5</v>
      </c>
      <c r="AB12" s="33"/>
      <c r="AC12" s="276">
        <f t="shared" si="11"/>
        <v>6</v>
      </c>
      <c r="AE12" s="100"/>
      <c r="AF12" s="277"/>
      <c r="AG12" s="278">
        <f t="shared" si="12"/>
        <v>0</v>
      </c>
      <c r="AH12" s="100"/>
      <c r="AI12" s="277"/>
      <c r="AJ12" s="278">
        <f t="shared" si="13"/>
        <v>0</v>
      </c>
      <c r="AK12" s="100"/>
      <c r="AL12" s="277"/>
      <c r="AM12" s="278">
        <f t="shared" si="14"/>
        <v>0</v>
      </c>
      <c r="AN12" s="279"/>
    </row>
    <row r="13" spans="1:39" ht="15" customHeight="1">
      <c r="A13" s="48">
        <v>6</v>
      </c>
      <c r="B13" s="296" t="s">
        <v>450</v>
      </c>
      <c r="C13" s="281" t="s">
        <v>451</v>
      </c>
      <c r="D13" s="184" t="s">
        <v>452</v>
      </c>
      <c r="E13" s="183" t="s">
        <v>453</v>
      </c>
      <c r="F13" s="283" t="s">
        <v>105</v>
      </c>
      <c r="G13" s="284">
        <v>895</v>
      </c>
      <c r="H13" s="285">
        <v>0.99</v>
      </c>
      <c r="I13" s="286">
        <v>13.1</v>
      </c>
      <c r="J13" s="287">
        <f t="shared" si="0"/>
        <v>0.8284227649315056</v>
      </c>
      <c r="K13" s="287">
        <f t="shared" si="1"/>
        <v>0.8543139297074163</v>
      </c>
      <c r="L13" s="210">
        <v>0</v>
      </c>
      <c r="M13" s="210">
        <v>0</v>
      </c>
      <c r="N13" s="210">
        <v>0</v>
      </c>
      <c r="O13" s="288">
        <v>84.67</v>
      </c>
      <c r="P13" s="287">
        <f t="shared" si="2"/>
        <v>0.43096392970741626</v>
      </c>
      <c r="Q13" s="289">
        <v>3902</v>
      </c>
      <c r="R13" s="289">
        <v>5250</v>
      </c>
      <c r="S13" s="290">
        <v>3360</v>
      </c>
      <c r="T13" s="291">
        <f t="shared" si="3"/>
        <v>1681.6212537183383</v>
      </c>
      <c r="U13" s="292">
        <f t="shared" si="4"/>
        <v>5</v>
      </c>
      <c r="V13" s="293">
        <f t="shared" si="5"/>
        <v>2262.560630963935</v>
      </c>
      <c r="W13" s="292">
        <f t="shared" si="6"/>
        <v>5</v>
      </c>
      <c r="X13" s="293">
        <f t="shared" si="7"/>
        <v>1448.0388038169187</v>
      </c>
      <c r="Y13" s="294">
        <f t="shared" si="8"/>
        <v>7</v>
      </c>
      <c r="Z13" s="149">
        <f t="shared" si="9"/>
        <v>10</v>
      </c>
      <c r="AA13" s="295">
        <f t="shared" si="10"/>
        <v>6</v>
      </c>
      <c r="AB13" s="33"/>
      <c r="AC13" s="276">
        <f t="shared" si="11"/>
        <v>7</v>
      </c>
      <c r="AE13" s="100"/>
      <c r="AF13" s="277"/>
      <c r="AG13" s="278">
        <f t="shared" si="12"/>
        <v>0</v>
      </c>
      <c r="AH13" s="100"/>
      <c r="AI13" s="277"/>
      <c r="AJ13" s="278">
        <f t="shared" si="13"/>
        <v>0</v>
      </c>
      <c r="AK13" s="100"/>
      <c r="AL13" s="277"/>
      <c r="AM13" s="278">
        <f t="shared" si="14"/>
        <v>0</v>
      </c>
    </row>
    <row r="14" spans="1:39" ht="15" customHeight="1">
      <c r="A14" s="48">
        <v>7</v>
      </c>
      <c r="B14" s="280" t="s">
        <v>454</v>
      </c>
      <c r="C14" s="281" t="s">
        <v>455</v>
      </c>
      <c r="D14" s="183" t="s">
        <v>422</v>
      </c>
      <c r="E14" s="282" t="s">
        <v>456</v>
      </c>
      <c r="F14" s="283" t="s">
        <v>340</v>
      </c>
      <c r="G14" s="297">
        <v>1300</v>
      </c>
      <c r="H14" s="298">
        <v>1.91</v>
      </c>
      <c r="I14" s="299">
        <v>30</v>
      </c>
      <c r="J14" s="287">
        <f t="shared" si="0"/>
        <v>1.2680063887014936</v>
      </c>
      <c r="K14" s="287">
        <f t="shared" si="1"/>
        <v>1.2074061349585081</v>
      </c>
      <c r="L14" s="210">
        <v>0</v>
      </c>
      <c r="M14" s="210">
        <v>0</v>
      </c>
      <c r="N14" s="210">
        <v>0</v>
      </c>
      <c r="O14" s="288">
        <v>91</v>
      </c>
      <c r="P14" s="287">
        <f t="shared" si="2"/>
        <v>0.752406134958508</v>
      </c>
      <c r="Q14" s="289">
        <v>8320</v>
      </c>
      <c r="R14" s="289">
        <v>3210</v>
      </c>
      <c r="S14" s="290">
        <v>1700</v>
      </c>
      <c r="T14" s="291">
        <f t="shared" si="3"/>
        <v>6260.019042854787</v>
      </c>
      <c r="U14" s="294">
        <f>RANK(T14,$T$8:$T$84,1)</f>
        <v>8</v>
      </c>
      <c r="V14" s="293">
        <f t="shared" si="5"/>
        <v>2415.2236932168107</v>
      </c>
      <c r="W14" s="292">
        <f>RANK(V14,$V$8:$V$84,1)</f>
        <v>6</v>
      </c>
      <c r="X14" s="293">
        <f t="shared" si="7"/>
        <v>1279.0904294294637</v>
      </c>
      <c r="Y14" s="292">
        <f t="shared" si="8"/>
        <v>5</v>
      </c>
      <c r="Z14" s="149">
        <f t="shared" si="9"/>
        <v>11</v>
      </c>
      <c r="AA14" s="295">
        <f t="shared" si="10"/>
        <v>7</v>
      </c>
      <c r="AB14" s="33"/>
      <c r="AC14" s="276">
        <f t="shared" si="11"/>
        <v>8</v>
      </c>
      <c r="AD14" s="33"/>
      <c r="AE14" s="100"/>
      <c r="AF14" s="277"/>
      <c r="AG14" s="278">
        <f t="shared" si="12"/>
        <v>0</v>
      </c>
      <c r="AH14" s="100"/>
      <c r="AI14" s="277"/>
      <c r="AJ14" s="278">
        <f t="shared" si="13"/>
        <v>0</v>
      </c>
      <c r="AK14" s="100"/>
      <c r="AL14" s="277"/>
      <c r="AM14" s="278">
        <f t="shared" si="14"/>
        <v>0</v>
      </c>
    </row>
    <row r="15" spans="1:39" ht="15" customHeight="1">
      <c r="A15" s="61">
        <v>8</v>
      </c>
      <c r="B15" s="302" t="s">
        <v>457</v>
      </c>
      <c r="C15" s="348" t="s">
        <v>458</v>
      </c>
      <c r="D15" s="349" t="s">
        <v>459</v>
      </c>
      <c r="E15" s="350" t="s">
        <v>460</v>
      </c>
      <c r="F15" s="351" t="s">
        <v>461</v>
      </c>
      <c r="G15" s="352">
        <v>990</v>
      </c>
      <c r="H15" s="353">
        <v>1.134</v>
      </c>
      <c r="I15" s="354">
        <v>12</v>
      </c>
      <c r="J15" s="309">
        <f t="shared" si="0"/>
        <v>1.009833554422463</v>
      </c>
      <c r="K15" s="309">
        <f t="shared" si="1"/>
        <v>1.0097495670814245</v>
      </c>
      <c r="L15" s="310">
        <v>0</v>
      </c>
      <c r="M15" s="310">
        <v>0</v>
      </c>
      <c r="N15" s="310">
        <v>0</v>
      </c>
      <c r="O15" s="311">
        <v>84</v>
      </c>
      <c r="P15" s="309">
        <f t="shared" si="2"/>
        <v>0.5897495670814246</v>
      </c>
      <c r="Q15" s="312">
        <v>4160</v>
      </c>
      <c r="R15" s="312">
        <v>5250</v>
      </c>
      <c r="S15" s="313">
        <v>5040</v>
      </c>
      <c r="T15" s="314">
        <f t="shared" si="3"/>
        <v>2453.3581990587263</v>
      </c>
      <c r="U15" s="317">
        <f>RANK(T15,$T$8:$T$83,1)</f>
        <v>7</v>
      </c>
      <c r="V15" s="316">
        <f t="shared" si="5"/>
        <v>3096.1852271774787</v>
      </c>
      <c r="W15" s="317">
        <f>RANK(V15,$V$8:$V$83,1)</f>
        <v>8</v>
      </c>
      <c r="X15" s="316">
        <f t="shared" si="7"/>
        <v>2972.3378180903796</v>
      </c>
      <c r="Y15" s="315">
        <f t="shared" si="8"/>
        <v>8</v>
      </c>
      <c r="Z15" s="318">
        <f t="shared" si="9"/>
        <v>15</v>
      </c>
      <c r="AA15" s="319">
        <f t="shared" si="10"/>
        <v>8</v>
      </c>
      <c r="AB15" s="33"/>
      <c r="AC15" s="276">
        <f t="shared" si="11"/>
        <v>8</v>
      </c>
      <c r="AD15" s="33"/>
      <c r="AE15" s="100"/>
      <c r="AF15" s="277"/>
      <c r="AG15" s="278">
        <f t="shared" si="12"/>
        <v>0</v>
      </c>
      <c r="AH15" s="100"/>
      <c r="AI15" s="277"/>
      <c r="AJ15" s="278">
        <f t="shared" si="13"/>
        <v>0</v>
      </c>
      <c r="AK15" s="100"/>
      <c r="AL15" s="277"/>
      <c r="AM15" s="278">
        <f t="shared" si="14"/>
        <v>0</v>
      </c>
    </row>
    <row r="16" spans="29:39" ht="15" customHeight="1">
      <c r="AC16" s="355"/>
      <c r="AE16" s="320"/>
      <c r="AF16" s="321"/>
      <c r="AG16" s="322"/>
      <c r="AH16" s="320"/>
      <c r="AI16" s="321"/>
      <c r="AJ16" s="322"/>
      <c r="AK16" s="320"/>
      <c r="AL16" s="321"/>
      <c r="AM16" s="322"/>
    </row>
    <row r="17" spans="2:39" ht="15" customHeight="1">
      <c r="B17" s="71" t="s">
        <v>79</v>
      </c>
      <c r="C17" s="376" t="s">
        <v>74</v>
      </c>
      <c r="D17" s="376"/>
      <c r="E17" s="72" t="s">
        <v>75</v>
      </c>
      <c r="F17" s="377" t="s">
        <v>110</v>
      </c>
      <c r="G17" s="377"/>
      <c r="H17" s="377"/>
      <c r="I17" s="378" t="s">
        <v>111</v>
      </c>
      <c r="J17" s="378"/>
      <c r="K17" s="378"/>
      <c r="L17" s="378"/>
      <c r="M17" s="379" t="s">
        <v>74</v>
      </c>
      <c r="N17" s="379"/>
      <c r="O17" s="379"/>
      <c r="P17" s="379"/>
      <c r="Q17" s="376" t="s">
        <v>75</v>
      </c>
      <c r="R17" s="376"/>
      <c r="S17" s="376"/>
      <c r="T17" s="377" t="s">
        <v>110</v>
      </c>
      <c r="U17" s="377"/>
      <c r="V17" s="377"/>
      <c r="W17" s="377"/>
      <c r="X17" s="86"/>
      <c r="Y17" s="86"/>
      <c r="Z17" s="86"/>
      <c r="AA17" s="86"/>
      <c r="AC17" s="355"/>
      <c r="AE17" s="174"/>
      <c r="AF17" s="323"/>
      <c r="AG17" s="279"/>
      <c r="AH17" s="174"/>
      <c r="AI17" s="323"/>
      <c r="AJ17" s="279"/>
      <c r="AK17" s="174"/>
      <c r="AL17" s="323"/>
      <c r="AM17" s="279"/>
    </row>
    <row r="18" spans="2:39" ht="15" customHeight="1">
      <c r="B18" s="75" t="s">
        <v>429</v>
      </c>
      <c r="C18" s="367" t="s">
        <v>12</v>
      </c>
      <c r="D18" s="367"/>
      <c r="E18" s="76" t="s">
        <v>430</v>
      </c>
      <c r="F18" s="416"/>
      <c r="G18" s="416"/>
      <c r="H18" s="416"/>
      <c r="I18" s="374" t="s">
        <v>113</v>
      </c>
      <c r="J18" s="374"/>
      <c r="K18" s="374"/>
      <c r="L18" s="374"/>
      <c r="M18" s="369" t="s">
        <v>29</v>
      </c>
      <c r="N18" s="369"/>
      <c r="O18" s="369"/>
      <c r="P18" s="369"/>
      <c r="Q18" s="370" t="s">
        <v>30</v>
      </c>
      <c r="R18" s="370"/>
      <c r="S18" s="370"/>
      <c r="T18" s="390"/>
      <c r="U18" s="390"/>
      <c r="V18" s="390"/>
      <c r="W18" s="390"/>
      <c r="X18" s="90"/>
      <c r="Y18" s="90"/>
      <c r="Z18" s="90"/>
      <c r="AA18" s="90"/>
      <c r="AC18" s="355"/>
      <c r="AE18" s="174"/>
      <c r="AF18" s="323"/>
      <c r="AG18" s="279"/>
      <c r="AH18" s="174"/>
      <c r="AI18" s="323"/>
      <c r="AJ18" s="279"/>
      <c r="AK18" s="174"/>
      <c r="AL18" s="323"/>
      <c r="AM18" s="279"/>
    </row>
    <row r="19" spans="2:39" ht="15" customHeight="1">
      <c r="B19" s="79" t="s">
        <v>431</v>
      </c>
      <c r="C19" s="367"/>
      <c r="D19" s="367"/>
      <c r="E19" s="76"/>
      <c r="F19" s="416"/>
      <c r="G19" s="416"/>
      <c r="H19" s="416"/>
      <c r="I19" s="415" t="s">
        <v>117</v>
      </c>
      <c r="J19" s="415"/>
      <c r="K19" s="415"/>
      <c r="L19" s="415"/>
      <c r="M19" s="369" t="s">
        <v>432</v>
      </c>
      <c r="N19" s="369"/>
      <c r="O19" s="369"/>
      <c r="P19" s="369"/>
      <c r="Q19" s="370" t="s">
        <v>50</v>
      </c>
      <c r="R19" s="370"/>
      <c r="S19" s="370"/>
      <c r="T19" s="390"/>
      <c r="U19" s="390"/>
      <c r="V19" s="390"/>
      <c r="W19" s="390"/>
      <c r="X19" s="90"/>
      <c r="Y19" s="90"/>
      <c r="Z19" s="90"/>
      <c r="AA19" s="90"/>
      <c r="AC19" s="355"/>
      <c r="AE19" s="174"/>
      <c r="AF19" s="323"/>
      <c r="AG19" s="279"/>
      <c r="AH19" s="174"/>
      <c r="AI19" s="323"/>
      <c r="AJ19" s="279"/>
      <c r="AK19" s="174"/>
      <c r="AL19" s="323"/>
      <c r="AM19" s="279"/>
    </row>
    <row r="20" spans="2:39" ht="15" customHeight="1">
      <c r="B20" s="79">
        <v>3</v>
      </c>
      <c r="C20" s="367"/>
      <c r="D20" s="367"/>
      <c r="E20" s="324"/>
      <c r="F20" s="416"/>
      <c r="G20" s="416"/>
      <c r="H20" s="416"/>
      <c r="I20" s="417"/>
      <c r="J20" s="417"/>
      <c r="K20" s="417"/>
      <c r="L20" s="417"/>
      <c r="M20" s="369" t="s">
        <v>52</v>
      </c>
      <c r="N20" s="369"/>
      <c r="O20" s="369"/>
      <c r="P20" s="369"/>
      <c r="Q20" s="370"/>
      <c r="R20" s="370"/>
      <c r="S20" s="370"/>
      <c r="T20" s="390"/>
      <c r="U20" s="390"/>
      <c r="V20" s="390"/>
      <c r="W20" s="390"/>
      <c r="X20" s="90"/>
      <c r="Y20" s="90"/>
      <c r="Z20" s="90"/>
      <c r="AA20" s="90"/>
      <c r="AC20" s="355"/>
      <c r="AE20" s="174"/>
      <c r="AF20" s="323"/>
      <c r="AG20" s="279"/>
      <c r="AH20" s="174"/>
      <c r="AI20" s="323"/>
      <c r="AJ20" s="279"/>
      <c r="AK20" s="174"/>
      <c r="AL20" s="323"/>
      <c r="AM20" s="279"/>
    </row>
    <row r="21" spans="2:39" ht="15" customHeight="1">
      <c r="B21" s="75"/>
      <c r="C21" s="367"/>
      <c r="D21" s="367"/>
      <c r="E21" s="324"/>
      <c r="F21" s="416"/>
      <c r="G21" s="416"/>
      <c r="H21" s="416"/>
      <c r="I21" s="417"/>
      <c r="J21" s="417"/>
      <c r="K21" s="417"/>
      <c r="L21" s="417"/>
      <c r="M21" s="369"/>
      <c r="N21" s="369"/>
      <c r="O21" s="369"/>
      <c r="P21" s="369"/>
      <c r="Q21" s="370"/>
      <c r="R21" s="370"/>
      <c r="S21" s="370"/>
      <c r="T21" s="390"/>
      <c r="U21" s="390"/>
      <c r="V21" s="390"/>
      <c r="W21" s="390"/>
      <c r="X21" s="90"/>
      <c r="Y21" s="90"/>
      <c r="Z21" s="90"/>
      <c r="AA21" s="90"/>
      <c r="AC21" s="355"/>
      <c r="AE21" s="174"/>
      <c r="AF21" s="323"/>
      <c r="AG21" s="279"/>
      <c r="AH21" s="174"/>
      <c r="AI21" s="323"/>
      <c r="AJ21" s="279"/>
      <c r="AK21" s="174"/>
      <c r="AL21" s="323"/>
      <c r="AM21" s="279"/>
    </row>
    <row r="22" spans="2:39" ht="15" customHeight="1">
      <c r="B22" s="75"/>
      <c r="C22" s="397"/>
      <c r="D22" s="397"/>
      <c r="E22" s="76"/>
      <c r="F22" s="416"/>
      <c r="G22" s="416"/>
      <c r="H22" s="416"/>
      <c r="I22" s="417"/>
      <c r="J22" s="417"/>
      <c r="K22" s="417"/>
      <c r="L22" s="417"/>
      <c r="M22" s="369"/>
      <c r="N22" s="369"/>
      <c r="O22" s="369"/>
      <c r="P22" s="369"/>
      <c r="Q22" s="370"/>
      <c r="R22" s="370"/>
      <c r="S22" s="370"/>
      <c r="T22" s="390"/>
      <c r="U22" s="390"/>
      <c r="V22" s="390"/>
      <c r="W22" s="390"/>
      <c r="X22" s="90"/>
      <c r="Y22" s="90"/>
      <c r="Z22" s="90"/>
      <c r="AA22" s="90"/>
      <c r="AC22" s="355"/>
      <c r="AE22" s="174"/>
      <c r="AF22" s="323"/>
      <c r="AG22" s="279"/>
      <c r="AH22" s="174"/>
      <c r="AI22" s="323"/>
      <c r="AJ22" s="279"/>
      <c r="AK22" s="174"/>
      <c r="AL22" s="323"/>
      <c r="AM22" s="279"/>
    </row>
    <row r="23" spans="2:39" ht="15" customHeight="1">
      <c r="B23" s="81"/>
      <c r="C23" s="397"/>
      <c r="D23" s="397"/>
      <c r="E23" s="325"/>
      <c r="F23" s="404"/>
      <c r="G23" s="404"/>
      <c r="H23" s="404"/>
      <c r="I23" s="415" t="s">
        <v>119</v>
      </c>
      <c r="J23" s="415"/>
      <c r="K23" s="415"/>
      <c r="L23" s="415"/>
      <c r="M23" s="369" t="s">
        <v>17</v>
      </c>
      <c r="N23" s="369"/>
      <c r="O23" s="369"/>
      <c r="P23" s="369"/>
      <c r="Q23" s="370" t="s">
        <v>18</v>
      </c>
      <c r="R23" s="370"/>
      <c r="S23" s="370"/>
      <c r="T23" s="390"/>
      <c r="U23" s="390"/>
      <c r="V23" s="390"/>
      <c r="W23" s="390"/>
      <c r="X23" s="90"/>
      <c r="Y23" s="90"/>
      <c r="Z23" s="90"/>
      <c r="AA23" s="90"/>
      <c r="AE23" s="174"/>
      <c r="AF23" s="323"/>
      <c r="AG23" s="279"/>
      <c r="AH23" s="174"/>
      <c r="AI23" s="323"/>
      <c r="AJ23" s="279"/>
      <c r="AK23" s="174"/>
      <c r="AL23" s="323"/>
      <c r="AM23" s="279"/>
    </row>
    <row r="24" spans="2:39" ht="15" customHeight="1">
      <c r="B24" s="83" t="s">
        <v>120</v>
      </c>
      <c r="C24" s="401" t="s">
        <v>121</v>
      </c>
      <c r="D24" s="401"/>
      <c r="E24" s="85" t="s">
        <v>122</v>
      </c>
      <c r="F24" s="402"/>
      <c r="G24" s="402"/>
      <c r="H24" s="402"/>
      <c r="I24" s="414" t="s">
        <v>120</v>
      </c>
      <c r="J24" s="414"/>
      <c r="K24" s="414"/>
      <c r="L24" s="414"/>
      <c r="M24" s="365" t="s">
        <v>51</v>
      </c>
      <c r="N24" s="365"/>
      <c r="O24" s="365"/>
      <c r="P24" s="365"/>
      <c r="Q24" s="413"/>
      <c r="R24" s="413"/>
      <c r="S24" s="413"/>
      <c r="T24" s="388"/>
      <c r="U24" s="388"/>
      <c r="V24" s="388"/>
      <c r="W24" s="388"/>
      <c r="X24" s="90"/>
      <c r="Y24" s="90"/>
      <c r="Z24" s="90"/>
      <c r="AA24" s="90"/>
      <c r="AE24" s="174"/>
      <c r="AF24" s="323"/>
      <c r="AG24" s="279"/>
      <c r="AH24" s="174"/>
      <c r="AI24" s="323"/>
      <c r="AJ24" s="279"/>
      <c r="AK24" s="174"/>
      <c r="AL24" s="323"/>
      <c r="AM24" s="279"/>
    </row>
    <row r="25" spans="31:39" ht="15" customHeight="1">
      <c r="AE25" s="174"/>
      <c r="AF25" s="323"/>
      <c r="AG25" s="279"/>
      <c r="AH25" s="174"/>
      <c r="AI25" s="323"/>
      <c r="AJ25" s="279"/>
      <c r="AK25" s="174"/>
      <c r="AL25" s="323"/>
      <c r="AM25" s="279"/>
    </row>
    <row r="26" spans="31:39" ht="12.75">
      <c r="AE26" s="174"/>
      <c r="AF26" s="323"/>
      <c r="AG26" s="279"/>
      <c r="AH26" s="174"/>
      <c r="AI26" s="323"/>
      <c r="AJ26" s="279"/>
      <c r="AK26" s="174"/>
      <c r="AL26" s="323"/>
      <c r="AM26" s="279"/>
    </row>
    <row r="27" spans="31:39" ht="12.75">
      <c r="AE27" s="174"/>
      <c r="AF27" s="323"/>
      <c r="AG27" s="279"/>
      <c r="AH27" s="174"/>
      <c r="AI27" s="323"/>
      <c r="AJ27" s="279"/>
      <c r="AK27" s="174"/>
      <c r="AL27" s="323"/>
      <c r="AM27" s="279"/>
    </row>
    <row r="28" spans="31:39" ht="12.75">
      <c r="AE28" s="174"/>
      <c r="AF28" s="323"/>
      <c r="AG28" s="279"/>
      <c r="AH28" s="174"/>
      <c r="AI28" s="323"/>
      <c r="AJ28" s="279"/>
      <c r="AK28" s="174"/>
      <c r="AL28" s="323"/>
      <c r="AM28" s="279"/>
    </row>
    <row r="29" spans="31:39" ht="12.75">
      <c r="AE29" s="174"/>
      <c r="AF29" s="323"/>
      <c r="AG29" s="279"/>
      <c r="AH29" s="174"/>
      <c r="AI29" s="323"/>
      <c r="AJ29" s="279"/>
      <c r="AK29" s="174"/>
      <c r="AL29" s="323"/>
      <c r="AM29" s="279"/>
    </row>
    <row r="30" spans="31:39" ht="12.75">
      <c r="AE30" s="174"/>
      <c r="AF30" s="323"/>
      <c r="AG30" s="279"/>
      <c r="AH30" s="174"/>
      <c r="AI30" s="323"/>
      <c r="AJ30" s="279"/>
      <c r="AK30" s="174"/>
      <c r="AL30" s="323"/>
      <c r="AM30" s="279"/>
    </row>
    <row r="31" spans="31:39" ht="12.75">
      <c r="AE31" s="174"/>
      <c r="AF31" s="323"/>
      <c r="AG31" s="279"/>
      <c r="AH31" s="174"/>
      <c r="AI31" s="323"/>
      <c r="AJ31" s="279"/>
      <c r="AK31" s="174"/>
      <c r="AL31" s="323"/>
      <c r="AM31" s="279"/>
    </row>
    <row r="32" spans="31:39" ht="12.75">
      <c r="AE32" s="174"/>
      <c r="AF32" s="323"/>
      <c r="AG32" s="279"/>
      <c r="AH32" s="174"/>
      <c r="AI32" s="323"/>
      <c r="AJ32" s="279"/>
      <c r="AK32" s="174"/>
      <c r="AL32" s="323"/>
      <c r="AM32" s="279"/>
    </row>
    <row r="33" spans="31:39" ht="12.75">
      <c r="AE33" s="174"/>
      <c r="AF33" s="323"/>
      <c r="AG33" s="279"/>
      <c r="AH33" s="174"/>
      <c r="AI33" s="323"/>
      <c r="AJ33" s="279"/>
      <c r="AK33" s="174"/>
      <c r="AL33" s="323"/>
      <c r="AM33" s="279"/>
    </row>
    <row r="34" spans="31:39" ht="12.75">
      <c r="AE34" s="174"/>
      <c r="AF34" s="323"/>
      <c r="AG34" s="279"/>
      <c r="AH34" s="174"/>
      <c r="AI34" s="323"/>
      <c r="AJ34" s="279"/>
      <c r="AK34" s="174"/>
      <c r="AL34" s="323"/>
      <c r="AM34" s="279"/>
    </row>
    <row r="35" spans="31:39" ht="12.75">
      <c r="AE35" s="174"/>
      <c r="AF35" s="323"/>
      <c r="AG35" s="279"/>
      <c r="AH35" s="174"/>
      <c r="AI35" s="323"/>
      <c r="AJ35" s="279"/>
      <c r="AK35" s="174"/>
      <c r="AL35" s="323"/>
      <c r="AM35" s="279"/>
    </row>
    <row r="36" spans="31:39" ht="12.75">
      <c r="AE36" s="174"/>
      <c r="AF36" s="323"/>
      <c r="AG36" s="279"/>
      <c r="AH36" s="174"/>
      <c r="AI36" s="323"/>
      <c r="AJ36" s="279"/>
      <c r="AK36" s="174"/>
      <c r="AL36" s="323"/>
      <c r="AM36" s="279"/>
    </row>
    <row r="37" spans="31:39" ht="12.75">
      <c r="AE37" s="174"/>
      <c r="AF37" s="323"/>
      <c r="AG37" s="279"/>
      <c r="AH37" s="174"/>
      <c r="AI37" s="323"/>
      <c r="AJ37" s="279"/>
      <c r="AK37" s="174"/>
      <c r="AL37" s="323"/>
      <c r="AM37" s="279"/>
    </row>
    <row r="38" spans="31:39" ht="12.75">
      <c r="AE38" s="174"/>
      <c r="AF38" s="323"/>
      <c r="AG38" s="279"/>
      <c r="AH38" s="174"/>
      <c r="AI38" s="323"/>
      <c r="AJ38" s="279"/>
      <c r="AK38" s="174"/>
      <c r="AL38" s="323"/>
      <c r="AM38" s="279"/>
    </row>
    <row r="39" spans="31:39" ht="12.75">
      <c r="AE39" s="174"/>
      <c r="AF39" s="323"/>
      <c r="AG39" s="279"/>
      <c r="AH39" s="174"/>
      <c r="AI39" s="323"/>
      <c r="AJ39" s="279"/>
      <c r="AK39" s="174"/>
      <c r="AL39" s="323"/>
      <c r="AM39" s="279"/>
    </row>
    <row r="40" spans="31:39" ht="12.75">
      <c r="AE40" s="174"/>
      <c r="AF40" s="323"/>
      <c r="AG40" s="279"/>
      <c r="AH40" s="174"/>
      <c r="AI40" s="323"/>
      <c r="AJ40" s="279"/>
      <c r="AK40" s="174"/>
      <c r="AL40" s="323"/>
      <c r="AM40" s="279"/>
    </row>
    <row r="41" spans="31:39" ht="12.75">
      <c r="AE41" s="174"/>
      <c r="AF41" s="323"/>
      <c r="AG41" s="279"/>
      <c r="AH41" s="174"/>
      <c r="AI41" s="323"/>
      <c r="AJ41" s="279"/>
      <c r="AK41" s="174"/>
      <c r="AL41" s="323"/>
      <c r="AM41" s="279"/>
    </row>
    <row r="42" spans="31:39" ht="12.75">
      <c r="AE42" s="174"/>
      <c r="AF42" s="323"/>
      <c r="AG42" s="279"/>
      <c r="AH42" s="174"/>
      <c r="AI42" s="323"/>
      <c r="AJ42" s="279"/>
      <c r="AK42" s="174"/>
      <c r="AL42" s="323"/>
      <c r="AM42" s="279"/>
    </row>
    <row r="43" spans="31:39" ht="12.75">
      <c r="AE43" s="174"/>
      <c r="AF43" s="323"/>
      <c r="AG43" s="279"/>
      <c r="AH43" s="174"/>
      <c r="AI43" s="323"/>
      <c r="AJ43" s="279"/>
      <c r="AK43" s="174"/>
      <c r="AL43" s="323"/>
      <c r="AM43" s="279"/>
    </row>
    <row r="44" spans="31:39" ht="12.75">
      <c r="AE44" s="174"/>
      <c r="AF44" s="323"/>
      <c r="AG44" s="279"/>
      <c r="AH44" s="174"/>
      <c r="AI44" s="323"/>
      <c r="AJ44" s="279"/>
      <c r="AK44" s="174"/>
      <c r="AL44" s="323"/>
      <c r="AM44" s="279"/>
    </row>
    <row r="45" spans="31:39" ht="12.75">
      <c r="AE45" s="174"/>
      <c r="AF45" s="323"/>
      <c r="AG45" s="279"/>
      <c r="AH45" s="174"/>
      <c r="AI45" s="323"/>
      <c r="AJ45" s="279"/>
      <c r="AK45" s="174"/>
      <c r="AL45" s="323"/>
      <c r="AM45" s="279"/>
    </row>
    <row r="46" spans="31:39" ht="12.75">
      <c r="AE46" s="174"/>
      <c r="AF46" s="323"/>
      <c r="AG46" s="279"/>
      <c r="AH46" s="174"/>
      <c r="AI46" s="323"/>
      <c r="AJ46" s="279"/>
      <c r="AK46" s="174"/>
      <c r="AL46" s="323"/>
      <c r="AM46" s="279"/>
    </row>
    <row r="47" spans="31:39" ht="12.75">
      <c r="AE47" s="174"/>
      <c r="AF47" s="323"/>
      <c r="AG47" s="279"/>
      <c r="AH47" s="174"/>
      <c r="AI47" s="323"/>
      <c r="AJ47" s="279"/>
      <c r="AK47" s="174"/>
      <c r="AL47" s="323"/>
      <c r="AM47" s="279"/>
    </row>
    <row r="48" spans="31:39" ht="12.75">
      <c r="AE48" s="174"/>
      <c r="AF48" s="323"/>
      <c r="AG48" s="279"/>
      <c r="AH48" s="174"/>
      <c r="AI48" s="323"/>
      <c r="AJ48" s="279"/>
      <c r="AK48" s="174"/>
      <c r="AL48" s="323"/>
      <c r="AM48" s="279"/>
    </row>
    <row r="49" spans="31:39" ht="12.75">
      <c r="AE49" s="174"/>
      <c r="AF49" s="323"/>
      <c r="AG49" s="279"/>
      <c r="AH49" s="174"/>
      <c r="AI49" s="323"/>
      <c r="AJ49" s="279"/>
      <c r="AK49" s="174"/>
      <c r="AL49" s="323"/>
      <c r="AM49" s="279"/>
    </row>
    <row r="50" spans="31:39" ht="12.75">
      <c r="AE50" s="174"/>
      <c r="AF50" s="323"/>
      <c r="AG50" s="279"/>
      <c r="AH50" s="174"/>
      <c r="AI50" s="323"/>
      <c r="AJ50" s="279"/>
      <c r="AK50" s="174"/>
      <c r="AL50" s="323"/>
      <c r="AM50" s="279"/>
    </row>
    <row r="51" spans="31:39" ht="12.75">
      <c r="AE51" s="174"/>
      <c r="AF51" s="323"/>
      <c r="AG51" s="279"/>
      <c r="AH51" s="174"/>
      <c r="AI51" s="323"/>
      <c r="AJ51" s="279"/>
      <c r="AK51" s="174"/>
      <c r="AL51" s="323"/>
      <c r="AM51" s="279"/>
    </row>
    <row r="52" spans="31:39" ht="12.75">
      <c r="AE52" s="174"/>
      <c r="AF52" s="323"/>
      <c r="AG52" s="279"/>
      <c r="AH52" s="174"/>
      <c r="AI52" s="323"/>
      <c r="AJ52" s="279"/>
      <c r="AK52" s="174"/>
      <c r="AL52" s="323"/>
      <c r="AM52" s="279"/>
    </row>
    <row r="53" spans="31:39" ht="12.75">
      <c r="AE53" s="174"/>
      <c r="AF53" s="323"/>
      <c r="AG53" s="279"/>
      <c r="AH53" s="174"/>
      <c r="AI53" s="323"/>
      <c r="AJ53" s="279"/>
      <c r="AK53" s="174"/>
      <c r="AL53" s="323"/>
      <c r="AM53" s="279"/>
    </row>
    <row r="54" spans="31:39" ht="12.75">
      <c r="AE54" s="174"/>
      <c r="AF54" s="323"/>
      <c r="AG54" s="279"/>
      <c r="AH54" s="174"/>
      <c r="AI54" s="323"/>
      <c r="AJ54" s="279"/>
      <c r="AK54" s="174"/>
      <c r="AL54" s="323"/>
      <c r="AM54" s="279"/>
    </row>
    <row r="55" spans="31:39" ht="12.75">
      <c r="AE55" s="174"/>
      <c r="AF55" s="323"/>
      <c r="AG55" s="279"/>
      <c r="AH55" s="174"/>
      <c r="AI55" s="323"/>
      <c r="AJ55" s="279"/>
      <c r="AK55" s="174"/>
      <c r="AL55" s="323"/>
      <c r="AM55" s="279"/>
    </row>
  </sheetData>
  <sheetProtection selectLockedCells="1" selectUnlockedCells="1"/>
  <mergeCells count="79">
    <mergeCell ref="A1:L1"/>
    <mergeCell ref="A2:L2"/>
    <mergeCell ref="AE2:AG2"/>
    <mergeCell ref="AH2:AJ2"/>
    <mergeCell ref="AK2:AM2"/>
    <mergeCell ref="A3:B4"/>
    <mergeCell ref="AE3:AF3"/>
    <mergeCell ref="AH3:AI3"/>
    <mergeCell ref="AK3:AL3"/>
    <mergeCell ref="AE4:AF4"/>
    <mergeCell ref="AH4:AI4"/>
    <mergeCell ref="AK4:AL4"/>
    <mergeCell ref="E6:E7"/>
    <mergeCell ref="F6:F7"/>
    <mergeCell ref="J6:J7"/>
    <mergeCell ref="K6:K7"/>
    <mergeCell ref="A6:A7"/>
    <mergeCell ref="B6:B7"/>
    <mergeCell ref="C6:C7"/>
    <mergeCell ref="D6:D7"/>
    <mergeCell ref="Z6:Z7"/>
    <mergeCell ref="AA6:AA7"/>
    <mergeCell ref="AC6:AC7"/>
    <mergeCell ref="L6:N6"/>
    <mergeCell ref="O6:O7"/>
    <mergeCell ref="P6:P7"/>
    <mergeCell ref="Q6:S6"/>
    <mergeCell ref="AE6:AG6"/>
    <mergeCell ref="AH6:AJ6"/>
    <mergeCell ref="AK6:AM6"/>
    <mergeCell ref="C17:D17"/>
    <mergeCell ref="F17:H17"/>
    <mergeCell ref="I17:L17"/>
    <mergeCell ref="M17:P17"/>
    <mergeCell ref="Q17:S17"/>
    <mergeCell ref="T17:W17"/>
    <mergeCell ref="T6:Y6"/>
    <mergeCell ref="Q19:S19"/>
    <mergeCell ref="T19:W19"/>
    <mergeCell ref="C18:D18"/>
    <mergeCell ref="F18:H18"/>
    <mergeCell ref="I18:L18"/>
    <mergeCell ref="M18:P18"/>
    <mergeCell ref="C20:D20"/>
    <mergeCell ref="F20:H20"/>
    <mergeCell ref="I20:L20"/>
    <mergeCell ref="M20:P20"/>
    <mergeCell ref="Q18:S18"/>
    <mergeCell ref="T18:W18"/>
    <mergeCell ref="C19:D19"/>
    <mergeCell ref="F19:H19"/>
    <mergeCell ref="I19:L19"/>
    <mergeCell ref="M19:P19"/>
    <mergeCell ref="I22:L22"/>
    <mergeCell ref="M22:P22"/>
    <mergeCell ref="Q20:S20"/>
    <mergeCell ref="T20:W20"/>
    <mergeCell ref="C21:D21"/>
    <mergeCell ref="F21:H21"/>
    <mergeCell ref="I21:L21"/>
    <mergeCell ref="M21:P21"/>
    <mergeCell ref="Q21:S21"/>
    <mergeCell ref="T21:W21"/>
    <mergeCell ref="Q22:S22"/>
    <mergeCell ref="T22:W22"/>
    <mergeCell ref="C23:D23"/>
    <mergeCell ref="F23:H23"/>
    <mergeCell ref="I23:L23"/>
    <mergeCell ref="M23:P23"/>
    <mergeCell ref="Q23:S23"/>
    <mergeCell ref="T23:W23"/>
    <mergeCell ref="C22:D22"/>
    <mergeCell ref="F22:H22"/>
    <mergeCell ref="Q24:S24"/>
    <mergeCell ref="T24:W24"/>
    <mergeCell ref="C24:D24"/>
    <mergeCell ref="F24:H24"/>
    <mergeCell ref="I24:L24"/>
    <mergeCell ref="M24:P24"/>
  </mergeCells>
  <printOptions/>
  <pageMargins left="0.39375" right="0.39375" top="0.39375" bottom="0.39375" header="0.5118055555555555" footer="0.5118055555555555"/>
  <pageSetup horizontalDpi="300" verticalDpi="3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="80" zoomScaleNormal="80" zoomScalePageLayoutView="0" workbookViewId="0" topLeftCell="A1">
      <selection activeCell="N20" sqref="N20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6" width="9.25390625" style="0" customWidth="1"/>
  </cols>
  <sheetData>
    <row r="1" spans="1:12" ht="15" customHeight="1">
      <c r="A1" s="382" t="s">
        <v>70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15" customHeight="1">
      <c r="A2" s="382" t="s">
        <v>71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12" ht="19.5" customHeight="1">
      <c r="A3" s="383" t="s">
        <v>72</v>
      </c>
      <c r="B3" s="383"/>
      <c r="C3" s="31"/>
      <c r="D3" s="32"/>
      <c r="E3" s="32"/>
      <c r="F3" s="32"/>
      <c r="G3" s="32"/>
      <c r="H3" s="32"/>
      <c r="I3" s="32"/>
      <c r="J3" s="32"/>
      <c r="K3" s="32"/>
      <c r="L3" s="32"/>
    </row>
    <row r="4" spans="1:12" ht="19.5" customHeight="1">
      <c r="A4" s="383"/>
      <c r="B4" s="383"/>
      <c r="C4" s="31"/>
      <c r="D4" s="32"/>
      <c r="E4" s="32"/>
      <c r="F4" s="32"/>
      <c r="G4" s="32"/>
      <c r="H4" s="32"/>
      <c r="I4" s="32"/>
      <c r="J4" s="32"/>
      <c r="K4" s="32"/>
      <c r="L4" s="32"/>
    </row>
    <row r="5" spans="17:20" ht="12" customHeight="1">
      <c r="Q5" s="33"/>
      <c r="S5" s="33"/>
      <c r="T5" s="33"/>
    </row>
    <row r="6" spans="1:20" ht="12.75" customHeight="1">
      <c r="A6" s="384" t="s">
        <v>73</v>
      </c>
      <c r="B6" s="385" t="s">
        <v>74</v>
      </c>
      <c r="C6" s="385" t="s">
        <v>75</v>
      </c>
      <c r="D6" s="385" t="s">
        <v>76</v>
      </c>
      <c r="E6" s="385" t="s">
        <v>77</v>
      </c>
      <c r="F6" s="385" t="s">
        <v>78</v>
      </c>
      <c r="G6" s="381" t="s">
        <v>79</v>
      </c>
      <c r="H6" s="381"/>
      <c r="I6" s="381"/>
      <c r="J6" s="380" t="s">
        <v>80</v>
      </c>
      <c r="K6" s="381" t="s">
        <v>81</v>
      </c>
      <c r="L6" s="381"/>
      <c r="M6" s="381"/>
      <c r="N6" s="380" t="s">
        <v>82</v>
      </c>
      <c r="O6" s="380" t="s">
        <v>83</v>
      </c>
      <c r="P6" s="375" t="s">
        <v>84</v>
      </c>
      <c r="S6" s="33"/>
      <c r="T6" s="33"/>
    </row>
    <row r="7" spans="1:20" ht="12.75">
      <c r="A7" s="384"/>
      <c r="B7" s="385"/>
      <c r="C7" s="385"/>
      <c r="D7" s="385"/>
      <c r="E7" s="385"/>
      <c r="F7" s="385"/>
      <c r="G7" s="35" t="s">
        <v>85</v>
      </c>
      <c r="H7" s="35" t="s">
        <v>86</v>
      </c>
      <c r="I7" s="35" t="s">
        <v>87</v>
      </c>
      <c r="J7" s="380"/>
      <c r="K7" s="36" t="s">
        <v>85</v>
      </c>
      <c r="L7" s="35" t="s">
        <v>86</v>
      </c>
      <c r="M7" s="35" t="s">
        <v>87</v>
      </c>
      <c r="N7" s="380"/>
      <c r="O7" s="380"/>
      <c r="P7" s="375"/>
      <c r="S7" s="33"/>
      <c r="T7" s="33"/>
    </row>
    <row r="8" spans="1:20" ht="15" customHeight="1">
      <c r="A8" s="37">
        <v>1</v>
      </c>
      <c r="B8" s="38" t="s">
        <v>88</v>
      </c>
      <c r="C8" s="39" t="s">
        <v>89</v>
      </c>
      <c r="D8" s="40" t="s">
        <v>90</v>
      </c>
      <c r="E8" s="41" t="s">
        <v>91</v>
      </c>
      <c r="F8" s="42" t="s">
        <v>92</v>
      </c>
      <c r="G8" s="43">
        <v>90</v>
      </c>
      <c r="H8" s="43">
        <v>91</v>
      </c>
      <c r="I8" s="43">
        <v>92</v>
      </c>
      <c r="J8" s="44">
        <f>AVERAGE(G8:I8)</f>
        <v>91</v>
      </c>
      <c r="K8" s="45">
        <v>88</v>
      </c>
      <c r="L8" s="43">
        <v>94</v>
      </c>
      <c r="M8" s="43">
        <v>100</v>
      </c>
      <c r="N8" s="46">
        <f>((K8+L8+M8)-MIN(K8:M8))/2</f>
        <v>97</v>
      </c>
      <c r="O8" s="44">
        <f>J8+N8</f>
        <v>188</v>
      </c>
      <c r="P8" s="47">
        <f>O8</f>
        <v>188</v>
      </c>
      <c r="S8" s="33"/>
      <c r="T8" s="33"/>
    </row>
    <row r="9" spans="1:20" ht="15" customHeight="1">
      <c r="A9" s="48">
        <v>2</v>
      </c>
      <c r="B9" s="49" t="s">
        <v>93</v>
      </c>
      <c r="C9" s="50" t="s">
        <v>94</v>
      </c>
      <c r="D9" s="51" t="s">
        <v>95</v>
      </c>
      <c r="E9" s="51" t="s">
        <v>96</v>
      </c>
      <c r="F9" s="50" t="s">
        <v>97</v>
      </c>
      <c r="G9" s="52">
        <v>84</v>
      </c>
      <c r="H9" s="52">
        <v>85</v>
      </c>
      <c r="I9" s="52">
        <v>87</v>
      </c>
      <c r="J9" s="53">
        <f>AVERAGE(G9:I9)</f>
        <v>85.33333333333333</v>
      </c>
      <c r="K9" s="52">
        <v>100</v>
      </c>
      <c r="L9" s="52">
        <v>100</v>
      </c>
      <c r="M9" s="52">
        <v>100</v>
      </c>
      <c r="N9" s="54">
        <f>((K9+L9+M9)-MIN(K9:M9))/2</f>
        <v>100</v>
      </c>
      <c r="O9" s="53">
        <f>J9+N9</f>
        <v>185.33333333333331</v>
      </c>
      <c r="P9" s="55">
        <f>O9</f>
        <v>185.33333333333331</v>
      </c>
      <c r="S9" s="33"/>
      <c r="T9" s="33"/>
    </row>
    <row r="10" spans="1:20" ht="15" customHeight="1">
      <c r="A10" s="48">
        <v>3</v>
      </c>
      <c r="B10" s="56" t="s">
        <v>98</v>
      </c>
      <c r="C10" s="57" t="s">
        <v>99</v>
      </c>
      <c r="D10" s="58" t="s">
        <v>95</v>
      </c>
      <c r="E10" s="58" t="s">
        <v>100</v>
      </c>
      <c r="F10" s="57" t="s">
        <v>97</v>
      </c>
      <c r="G10" s="59">
        <v>86</v>
      </c>
      <c r="H10" s="59">
        <v>86</v>
      </c>
      <c r="I10" s="59">
        <v>88</v>
      </c>
      <c r="J10" s="53">
        <f>AVERAGE(G10:I10)</f>
        <v>86.66666666666667</v>
      </c>
      <c r="K10" s="52">
        <v>95</v>
      </c>
      <c r="L10" s="52">
        <v>95</v>
      </c>
      <c r="M10" s="60">
        <v>95</v>
      </c>
      <c r="N10" s="54">
        <f>((K10+L10+M10)-MIN(K10:M10))/2</f>
        <v>95</v>
      </c>
      <c r="O10" s="53">
        <f>J10+N10</f>
        <v>181.66666666666669</v>
      </c>
      <c r="P10" s="55">
        <f>O10</f>
        <v>181.66666666666669</v>
      </c>
      <c r="S10" s="33"/>
      <c r="T10" s="33"/>
    </row>
    <row r="11" spans="1:20" ht="15" customHeight="1">
      <c r="A11" s="48">
        <v>4</v>
      </c>
      <c r="B11" s="49" t="s">
        <v>101</v>
      </c>
      <c r="C11" s="50" t="s">
        <v>102</v>
      </c>
      <c r="D11" s="58" t="s">
        <v>103</v>
      </c>
      <c r="E11" s="51" t="s">
        <v>104</v>
      </c>
      <c r="F11" s="50" t="s">
        <v>105</v>
      </c>
      <c r="G11" s="52">
        <v>80</v>
      </c>
      <c r="H11" s="52">
        <v>79</v>
      </c>
      <c r="I11" s="52">
        <v>78</v>
      </c>
      <c r="J11" s="53">
        <f>AVERAGE(G11:I11)</f>
        <v>79</v>
      </c>
      <c r="K11" s="60">
        <v>90</v>
      </c>
      <c r="L11" s="52">
        <v>100</v>
      </c>
      <c r="M11" s="52">
        <v>100</v>
      </c>
      <c r="N11" s="54">
        <f>((K11+L11+M11)-MIN(K11:M11))/2</f>
        <v>100</v>
      </c>
      <c r="O11" s="53">
        <f>J11+N11</f>
        <v>179</v>
      </c>
      <c r="P11" s="55">
        <f>O11</f>
        <v>179</v>
      </c>
      <c r="S11" s="33"/>
      <c r="T11" s="33"/>
    </row>
    <row r="12" spans="1:20" ht="15" customHeight="1">
      <c r="A12" s="61">
        <v>5</v>
      </c>
      <c r="B12" s="62" t="s">
        <v>106</v>
      </c>
      <c r="C12" s="63" t="s">
        <v>107</v>
      </c>
      <c r="D12" s="64" t="s">
        <v>103</v>
      </c>
      <c r="E12" s="65" t="s">
        <v>108</v>
      </c>
      <c r="F12" s="63" t="s">
        <v>109</v>
      </c>
      <c r="G12" s="66">
        <v>0</v>
      </c>
      <c r="H12" s="66">
        <v>0</v>
      </c>
      <c r="I12" s="66">
        <v>0</v>
      </c>
      <c r="J12" s="67">
        <f>AVERAGE(G12:I12)</f>
        <v>0</v>
      </c>
      <c r="K12" s="68">
        <v>95</v>
      </c>
      <c r="L12" s="66">
        <v>100</v>
      </c>
      <c r="M12" s="66">
        <v>100</v>
      </c>
      <c r="N12" s="69">
        <f>((K12+L12+M12)-MIN(K12:M12))/2</f>
        <v>100</v>
      </c>
      <c r="O12" s="67">
        <f>J12+N12</f>
        <v>100</v>
      </c>
      <c r="P12" s="70">
        <f>O12</f>
        <v>100</v>
      </c>
      <c r="S12" s="33"/>
      <c r="T12" s="33"/>
    </row>
    <row r="13" ht="15" customHeight="1"/>
    <row r="14" spans="2:16" ht="15" customHeight="1">
      <c r="B14" s="71" t="s">
        <v>79</v>
      </c>
      <c r="C14" s="376" t="s">
        <v>74</v>
      </c>
      <c r="D14" s="376"/>
      <c r="E14" s="72" t="s">
        <v>75</v>
      </c>
      <c r="F14" s="377" t="s">
        <v>110</v>
      </c>
      <c r="G14" s="377"/>
      <c r="H14" s="377"/>
      <c r="I14" s="378" t="s">
        <v>111</v>
      </c>
      <c r="J14" s="378"/>
      <c r="K14" s="379" t="s">
        <v>74</v>
      </c>
      <c r="L14" s="379"/>
      <c r="M14" s="379"/>
      <c r="N14" s="74" t="s">
        <v>75</v>
      </c>
      <c r="O14" s="377" t="s">
        <v>110</v>
      </c>
      <c r="P14" s="377"/>
    </row>
    <row r="15" spans="2:16" ht="15" customHeight="1">
      <c r="B15" s="75" t="s">
        <v>112</v>
      </c>
      <c r="C15" s="367" t="s">
        <v>25</v>
      </c>
      <c r="D15" s="367"/>
      <c r="E15" s="76" t="s">
        <v>26</v>
      </c>
      <c r="F15" s="366"/>
      <c r="G15" s="366"/>
      <c r="H15" s="366"/>
      <c r="I15" s="374" t="s">
        <v>113</v>
      </c>
      <c r="J15" s="374"/>
      <c r="K15" s="372" t="s">
        <v>21</v>
      </c>
      <c r="L15" s="372"/>
      <c r="M15" s="372"/>
      <c r="N15" s="78" t="s">
        <v>22</v>
      </c>
      <c r="O15" s="366"/>
      <c r="P15" s="366"/>
    </row>
    <row r="16" spans="2:16" ht="15" customHeight="1">
      <c r="B16" s="79" t="s">
        <v>114</v>
      </c>
      <c r="C16" s="367" t="s">
        <v>115</v>
      </c>
      <c r="D16" s="367"/>
      <c r="E16" s="76" t="s">
        <v>116</v>
      </c>
      <c r="F16" s="366"/>
      <c r="G16" s="366"/>
      <c r="H16" s="366"/>
      <c r="I16" s="374" t="s">
        <v>117</v>
      </c>
      <c r="J16" s="374"/>
      <c r="K16" s="372" t="s">
        <v>33</v>
      </c>
      <c r="L16" s="372"/>
      <c r="M16" s="372"/>
      <c r="N16" s="80" t="s">
        <v>34</v>
      </c>
      <c r="O16" s="366"/>
      <c r="P16" s="366"/>
    </row>
    <row r="17" spans="2:16" ht="15" customHeight="1">
      <c r="B17" s="79">
        <v>3</v>
      </c>
      <c r="C17" s="367" t="s">
        <v>17</v>
      </c>
      <c r="D17" s="367"/>
      <c r="E17" s="76" t="s">
        <v>118</v>
      </c>
      <c r="F17" s="366"/>
      <c r="G17" s="366"/>
      <c r="H17" s="366"/>
      <c r="I17" s="373"/>
      <c r="J17" s="373"/>
      <c r="K17" s="372"/>
      <c r="L17" s="372"/>
      <c r="M17" s="372"/>
      <c r="N17" s="80"/>
      <c r="O17" s="366"/>
      <c r="P17" s="366"/>
    </row>
    <row r="18" spans="2:16" ht="15" customHeight="1">
      <c r="B18" s="75"/>
      <c r="C18" s="367"/>
      <c r="D18" s="367"/>
      <c r="E18" s="76"/>
      <c r="F18" s="366"/>
      <c r="G18" s="366"/>
      <c r="H18" s="366"/>
      <c r="I18" s="373"/>
      <c r="J18" s="373"/>
      <c r="K18" s="372"/>
      <c r="L18" s="372"/>
      <c r="M18" s="372"/>
      <c r="N18" s="80"/>
      <c r="O18" s="366"/>
      <c r="P18" s="366"/>
    </row>
    <row r="19" spans="2:16" ht="15" customHeight="1">
      <c r="B19" s="75"/>
      <c r="C19" s="370"/>
      <c r="D19" s="370"/>
      <c r="E19" s="76"/>
      <c r="F19" s="366"/>
      <c r="G19" s="366"/>
      <c r="H19" s="366"/>
      <c r="I19" s="371"/>
      <c r="J19" s="371"/>
      <c r="K19" s="372"/>
      <c r="L19" s="372"/>
      <c r="M19" s="372"/>
      <c r="N19" s="80"/>
      <c r="O19" s="366"/>
      <c r="P19" s="366"/>
    </row>
    <row r="20" spans="2:16" ht="15" customHeight="1">
      <c r="B20" s="81"/>
      <c r="C20" s="367"/>
      <c r="D20" s="367"/>
      <c r="E20" s="76"/>
      <c r="F20" s="366"/>
      <c r="G20" s="366"/>
      <c r="H20" s="366"/>
      <c r="I20" s="368" t="s">
        <v>119</v>
      </c>
      <c r="J20" s="368"/>
      <c r="K20" s="369" t="s">
        <v>17</v>
      </c>
      <c r="L20" s="369"/>
      <c r="M20" s="369"/>
      <c r="N20" s="82" t="s">
        <v>18</v>
      </c>
      <c r="O20" s="366"/>
      <c r="P20" s="366"/>
    </row>
    <row r="21" spans="2:16" ht="15" customHeight="1">
      <c r="B21" s="83" t="s">
        <v>120</v>
      </c>
      <c r="C21" s="363" t="s">
        <v>121</v>
      </c>
      <c r="D21" s="363"/>
      <c r="E21" s="84" t="s">
        <v>122</v>
      </c>
      <c r="F21" s="361"/>
      <c r="G21" s="361"/>
      <c r="H21" s="361"/>
      <c r="I21" s="364" t="s">
        <v>120</v>
      </c>
      <c r="J21" s="364"/>
      <c r="K21" s="365" t="s">
        <v>121</v>
      </c>
      <c r="L21" s="365"/>
      <c r="M21" s="365"/>
      <c r="N21" s="85" t="s">
        <v>122</v>
      </c>
      <c r="O21" s="361"/>
      <c r="P21" s="361"/>
    </row>
    <row r="22" spans="1:11" ht="15" customHeight="1">
      <c r="A22" s="86"/>
      <c r="B22" s="86"/>
      <c r="C22" s="362"/>
      <c r="D22" s="362"/>
      <c r="E22" s="86"/>
      <c r="F22" s="87"/>
      <c r="G22" s="87"/>
      <c r="H22" s="88"/>
      <c r="I22" s="88"/>
      <c r="J22" s="88"/>
      <c r="K22" s="88"/>
    </row>
    <row r="23" spans="1:11" ht="15" customHeight="1">
      <c r="A23" s="86"/>
      <c r="B23" s="89"/>
      <c r="C23" s="89"/>
      <c r="E23" s="90"/>
      <c r="F23" s="87"/>
      <c r="G23" s="87"/>
      <c r="H23" s="88"/>
      <c r="I23" s="88"/>
      <c r="J23" s="88"/>
      <c r="K23" s="88"/>
    </row>
    <row r="24" spans="1:11" ht="15" customHeight="1">
      <c r="A24" s="86"/>
      <c r="B24" s="89"/>
      <c r="C24" s="89"/>
      <c r="E24" s="90"/>
      <c r="F24" s="87"/>
      <c r="G24" s="87"/>
      <c r="H24" s="88"/>
      <c r="I24" s="88"/>
      <c r="J24" s="88"/>
      <c r="K24" s="88"/>
    </row>
    <row r="25" spans="1:11" ht="15" customHeight="1">
      <c r="A25" s="86"/>
      <c r="B25" s="89"/>
      <c r="C25" s="89"/>
      <c r="E25" s="90"/>
      <c r="F25" s="89"/>
      <c r="G25" s="87"/>
      <c r="H25" s="88"/>
      <c r="I25" s="88"/>
      <c r="J25" s="88"/>
      <c r="K25" s="88"/>
    </row>
    <row r="26" spans="1:11" ht="15" customHeight="1">
      <c r="A26" s="86"/>
      <c r="B26" s="89"/>
      <c r="C26" s="89"/>
      <c r="E26" s="90"/>
      <c r="F26" s="87"/>
      <c r="G26" s="87"/>
      <c r="H26" s="88"/>
      <c r="I26" s="88"/>
      <c r="J26" s="88"/>
      <c r="K26" s="88"/>
    </row>
    <row r="27" spans="1:3" ht="15" customHeight="1">
      <c r="A27" s="86"/>
      <c r="B27" s="89"/>
      <c r="C27" s="89"/>
    </row>
    <row r="28" spans="1:3" ht="15" customHeight="1">
      <c r="A28" s="86"/>
      <c r="B28" s="89"/>
      <c r="C28" s="89"/>
    </row>
  </sheetData>
  <sheetProtection selectLockedCells="1" selectUnlockedCells="1"/>
  <mergeCells count="56">
    <mergeCell ref="A1:L1"/>
    <mergeCell ref="A2:L2"/>
    <mergeCell ref="A3:B4"/>
    <mergeCell ref="A6:A7"/>
    <mergeCell ref="B6:B7"/>
    <mergeCell ref="C6:C7"/>
    <mergeCell ref="D6:D7"/>
    <mergeCell ref="E6:E7"/>
    <mergeCell ref="F6:F7"/>
    <mergeCell ref="G6:I6"/>
    <mergeCell ref="P6:P7"/>
    <mergeCell ref="C14:D14"/>
    <mergeCell ref="F14:H14"/>
    <mergeCell ref="I14:J14"/>
    <mergeCell ref="K14:M14"/>
    <mergeCell ref="O14:P14"/>
    <mergeCell ref="J6:J7"/>
    <mergeCell ref="K6:M6"/>
    <mergeCell ref="N6:N7"/>
    <mergeCell ref="O6:O7"/>
    <mergeCell ref="O15:P15"/>
    <mergeCell ref="C16:D16"/>
    <mergeCell ref="F16:H16"/>
    <mergeCell ref="I16:J16"/>
    <mergeCell ref="K16:M16"/>
    <mergeCell ref="O16:P16"/>
    <mergeCell ref="C15:D15"/>
    <mergeCell ref="F15:H15"/>
    <mergeCell ref="I15:J15"/>
    <mergeCell ref="K15:M15"/>
    <mergeCell ref="O17:P17"/>
    <mergeCell ref="C18:D18"/>
    <mergeCell ref="F18:H18"/>
    <mergeCell ref="I18:J18"/>
    <mergeCell ref="K18:M18"/>
    <mergeCell ref="O18:P18"/>
    <mergeCell ref="C17:D17"/>
    <mergeCell ref="F17:H17"/>
    <mergeCell ref="I17:J17"/>
    <mergeCell ref="K17:M17"/>
    <mergeCell ref="O19:P19"/>
    <mergeCell ref="C20:D20"/>
    <mergeCell ref="F20:H20"/>
    <mergeCell ref="I20:J20"/>
    <mergeCell ref="K20:M20"/>
    <mergeCell ref="O20:P20"/>
    <mergeCell ref="C19:D19"/>
    <mergeCell ref="F19:H19"/>
    <mergeCell ref="I19:J19"/>
    <mergeCell ref="K19:M19"/>
    <mergeCell ref="O21:P21"/>
    <mergeCell ref="C22:D22"/>
    <mergeCell ref="C21:D21"/>
    <mergeCell ref="F21:H21"/>
    <mergeCell ref="I21:J21"/>
    <mergeCell ref="K21:M21"/>
  </mergeCells>
  <printOptions/>
  <pageMargins left="0.39375" right="0.39375" top="0.39375" bottom="0.39375" header="0.5118055555555555" footer="0.5118055555555555"/>
  <pageSetup horizontalDpi="300" verticalDpi="300" orientation="landscape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zoomScale="80" zoomScaleNormal="80" zoomScalePageLayoutView="0" workbookViewId="0" topLeftCell="A1">
      <selection activeCell="N18" sqref="N18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5.37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6" width="9.25390625" style="0" customWidth="1"/>
  </cols>
  <sheetData>
    <row r="1" spans="1:12" ht="15" customHeight="1">
      <c r="A1" s="382" t="s">
        <v>70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15" customHeight="1">
      <c r="A2" s="382" t="s">
        <v>71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12" ht="19.5" customHeight="1">
      <c r="A3" s="387" t="s">
        <v>123</v>
      </c>
      <c r="B3" s="387"/>
      <c r="C3" s="31"/>
      <c r="D3" s="32"/>
      <c r="E3" s="32"/>
      <c r="F3" s="32"/>
      <c r="G3" s="32"/>
      <c r="H3" s="32"/>
      <c r="I3" s="32"/>
      <c r="J3" s="32"/>
      <c r="K3" s="32"/>
      <c r="L3" s="32"/>
    </row>
    <row r="4" spans="1:12" ht="19.5" customHeight="1">
      <c r="A4" s="387"/>
      <c r="B4" s="387"/>
      <c r="C4" s="31"/>
      <c r="D4" s="32"/>
      <c r="E4" s="32"/>
      <c r="F4" s="32"/>
      <c r="G4" s="32"/>
      <c r="H4" s="32"/>
      <c r="I4" s="32"/>
      <c r="J4" s="32"/>
      <c r="K4" s="32"/>
      <c r="L4" s="32"/>
    </row>
    <row r="5" spans="17:20" ht="12" customHeight="1">
      <c r="Q5" s="33"/>
      <c r="S5" s="33"/>
      <c r="T5" s="33"/>
    </row>
    <row r="6" spans="1:20" ht="12.75" customHeight="1">
      <c r="A6" s="384" t="s">
        <v>73</v>
      </c>
      <c r="B6" s="385" t="s">
        <v>74</v>
      </c>
      <c r="C6" s="385" t="s">
        <v>75</v>
      </c>
      <c r="D6" s="385" t="s">
        <v>76</v>
      </c>
      <c r="E6" s="385" t="s">
        <v>77</v>
      </c>
      <c r="F6" s="385" t="s">
        <v>78</v>
      </c>
      <c r="G6" s="381" t="s">
        <v>79</v>
      </c>
      <c r="H6" s="381"/>
      <c r="I6" s="381"/>
      <c r="J6" s="380" t="s">
        <v>80</v>
      </c>
      <c r="K6" s="381" t="s">
        <v>81</v>
      </c>
      <c r="L6" s="381"/>
      <c r="M6" s="381"/>
      <c r="N6" s="380" t="s">
        <v>82</v>
      </c>
      <c r="O6" s="380" t="s">
        <v>83</v>
      </c>
      <c r="P6" s="375" t="s">
        <v>84</v>
      </c>
      <c r="S6" s="33"/>
      <c r="T6" s="33"/>
    </row>
    <row r="7" spans="1:20" ht="12.75">
      <c r="A7" s="384"/>
      <c r="B7" s="385"/>
      <c r="C7" s="385"/>
      <c r="D7" s="385"/>
      <c r="E7" s="385"/>
      <c r="F7" s="385"/>
      <c r="G7" s="35" t="s">
        <v>85</v>
      </c>
      <c r="H7" s="35" t="s">
        <v>86</v>
      </c>
      <c r="I7" s="35" t="s">
        <v>87</v>
      </c>
      <c r="J7" s="380"/>
      <c r="K7" s="36" t="s">
        <v>85</v>
      </c>
      <c r="L7" s="35" t="s">
        <v>86</v>
      </c>
      <c r="M7" s="35" t="s">
        <v>87</v>
      </c>
      <c r="N7" s="380"/>
      <c r="O7" s="380"/>
      <c r="P7" s="375"/>
      <c r="S7" s="33"/>
      <c r="T7" s="33"/>
    </row>
    <row r="8" spans="1:20" ht="15" customHeight="1">
      <c r="A8" s="91">
        <v>1</v>
      </c>
      <c r="B8" s="92" t="s">
        <v>124</v>
      </c>
      <c r="C8" s="93" t="s">
        <v>125</v>
      </c>
      <c r="D8" s="94" t="s">
        <v>126</v>
      </c>
      <c r="E8" s="94" t="s">
        <v>127</v>
      </c>
      <c r="F8" s="95" t="s">
        <v>92</v>
      </c>
      <c r="G8" s="96">
        <v>92</v>
      </c>
      <c r="H8" s="96">
        <v>93</v>
      </c>
      <c r="I8" s="96">
        <v>94</v>
      </c>
      <c r="J8" s="97">
        <f>AVERAGE(G8:I8)</f>
        <v>93</v>
      </c>
      <c r="K8" s="43">
        <v>98</v>
      </c>
      <c r="L8" s="45">
        <v>98</v>
      </c>
      <c r="M8" s="43">
        <v>100</v>
      </c>
      <c r="N8" s="98">
        <f>((K8+L8+M8)-MIN(K8:M8))/2</f>
        <v>99</v>
      </c>
      <c r="O8" s="97">
        <f>J8+N8</f>
        <v>192</v>
      </c>
      <c r="P8" s="99">
        <f>O8</f>
        <v>192</v>
      </c>
      <c r="S8" s="33"/>
      <c r="T8" s="33"/>
    </row>
    <row r="9" spans="1:20" ht="15" customHeight="1">
      <c r="A9" s="100">
        <v>2</v>
      </c>
      <c r="B9" s="101" t="s">
        <v>128</v>
      </c>
      <c r="C9" s="102" t="s">
        <v>129</v>
      </c>
      <c r="D9" s="103" t="s">
        <v>130</v>
      </c>
      <c r="E9" s="104" t="s">
        <v>131</v>
      </c>
      <c r="F9" s="102" t="s">
        <v>132</v>
      </c>
      <c r="G9" s="59">
        <v>0</v>
      </c>
      <c r="H9" s="59">
        <v>0</v>
      </c>
      <c r="I9" s="59">
        <v>0</v>
      </c>
      <c r="J9" s="105">
        <f>AVERAGE(G9:I9)</f>
        <v>0</v>
      </c>
      <c r="K9" s="52">
        <v>95</v>
      </c>
      <c r="L9" s="60">
        <v>92</v>
      </c>
      <c r="M9" s="52">
        <v>94</v>
      </c>
      <c r="N9" s="106">
        <f>((K9+L9+M9)-MIN(K9:M9))/2</f>
        <v>94.5</v>
      </c>
      <c r="O9" s="105">
        <f>J9+N9</f>
        <v>94.5</v>
      </c>
      <c r="P9" s="107">
        <f>O9</f>
        <v>94.5</v>
      </c>
      <c r="S9" s="33"/>
      <c r="T9" s="33"/>
    </row>
    <row r="10" spans="1:20" ht="15" customHeight="1">
      <c r="A10" s="108">
        <v>3</v>
      </c>
      <c r="B10" s="109" t="s">
        <v>133</v>
      </c>
      <c r="C10" s="110" t="s">
        <v>134</v>
      </c>
      <c r="D10" s="111" t="s">
        <v>126</v>
      </c>
      <c r="E10" s="111" t="s">
        <v>135</v>
      </c>
      <c r="F10" s="110" t="s">
        <v>136</v>
      </c>
      <c r="G10" s="112">
        <v>89</v>
      </c>
      <c r="H10" s="112">
        <v>93</v>
      </c>
      <c r="I10" s="112">
        <v>90</v>
      </c>
      <c r="J10" s="113">
        <f>AVERAGE(G10:I10)</f>
        <v>90.66666666666667</v>
      </c>
      <c r="K10" s="66">
        <v>0</v>
      </c>
      <c r="L10" s="66">
        <v>0</v>
      </c>
      <c r="M10" s="68">
        <v>0</v>
      </c>
      <c r="N10" s="114">
        <f>((K10+L10+M10)-MIN(K10:M10))/2</f>
        <v>0</v>
      </c>
      <c r="O10" s="113">
        <f>J10+N10</f>
        <v>90.66666666666667</v>
      </c>
      <c r="P10" s="115">
        <f>O10</f>
        <v>90.66666666666667</v>
      </c>
      <c r="S10" s="33"/>
      <c r="T10" s="33"/>
    </row>
    <row r="11" ht="15" customHeight="1"/>
    <row r="12" spans="2:16" ht="15" customHeight="1">
      <c r="B12" s="71" t="s">
        <v>79</v>
      </c>
      <c r="C12" s="376" t="s">
        <v>74</v>
      </c>
      <c r="D12" s="376"/>
      <c r="E12" s="72" t="s">
        <v>75</v>
      </c>
      <c r="F12" s="377" t="s">
        <v>110</v>
      </c>
      <c r="G12" s="377"/>
      <c r="H12" s="377"/>
      <c r="I12" s="378" t="s">
        <v>111</v>
      </c>
      <c r="J12" s="378"/>
      <c r="K12" s="379" t="s">
        <v>74</v>
      </c>
      <c r="L12" s="379"/>
      <c r="M12" s="379"/>
      <c r="N12" s="74" t="s">
        <v>75</v>
      </c>
      <c r="O12" s="377" t="s">
        <v>110</v>
      </c>
      <c r="P12" s="377"/>
    </row>
    <row r="13" spans="2:16" ht="15" customHeight="1">
      <c r="B13" s="75" t="s">
        <v>112</v>
      </c>
      <c r="C13" s="367" t="s">
        <v>25</v>
      </c>
      <c r="D13" s="367"/>
      <c r="E13" s="76" t="s">
        <v>26</v>
      </c>
      <c r="F13" s="366"/>
      <c r="G13" s="366"/>
      <c r="H13" s="366"/>
      <c r="I13" s="374" t="s">
        <v>113</v>
      </c>
      <c r="J13" s="374"/>
      <c r="K13" s="372" t="s">
        <v>21</v>
      </c>
      <c r="L13" s="372"/>
      <c r="M13" s="372"/>
      <c r="N13" s="78" t="s">
        <v>22</v>
      </c>
      <c r="O13" s="366"/>
      <c r="P13" s="366"/>
    </row>
    <row r="14" spans="2:16" ht="15" customHeight="1">
      <c r="B14" s="79" t="s">
        <v>114</v>
      </c>
      <c r="C14" s="367" t="s">
        <v>115</v>
      </c>
      <c r="D14" s="367"/>
      <c r="E14" s="76" t="s">
        <v>116</v>
      </c>
      <c r="F14" s="366"/>
      <c r="G14" s="366"/>
      <c r="H14" s="366"/>
      <c r="I14" s="374" t="s">
        <v>117</v>
      </c>
      <c r="J14" s="374"/>
      <c r="K14" s="372" t="s">
        <v>33</v>
      </c>
      <c r="L14" s="372"/>
      <c r="M14" s="372"/>
      <c r="N14" s="80" t="s">
        <v>34</v>
      </c>
      <c r="O14" s="366"/>
      <c r="P14" s="366"/>
    </row>
    <row r="15" spans="2:16" ht="15" customHeight="1">
      <c r="B15" s="79">
        <v>3</v>
      </c>
      <c r="C15" s="367" t="s">
        <v>17</v>
      </c>
      <c r="D15" s="367"/>
      <c r="E15" s="76" t="s">
        <v>118</v>
      </c>
      <c r="F15" s="366"/>
      <c r="G15" s="366"/>
      <c r="H15" s="366"/>
      <c r="I15" s="373"/>
      <c r="J15" s="373"/>
      <c r="K15" s="372" t="s">
        <v>36</v>
      </c>
      <c r="L15" s="372"/>
      <c r="M15" s="372"/>
      <c r="N15" s="80" t="s">
        <v>37</v>
      </c>
      <c r="O15" s="366"/>
      <c r="P15" s="366"/>
    </row>
    <row r="16" spans="2:16" ht="15" customHeight="1">
      <c r="B16" s="75" t="s">
        <v>137</v>
      </c>
      <c r="C16" s="367" t="s">
        <v>138</v>
      </c>
      <c r="D16" s="367"/>
      <c r="E16" s="76" t="s">
        <v>139</v>
      </c>
      <c r="F16" s="366"/>
      <c r="G16" s="366"/>
      <c r="H16" s="366"/>
      <c r="I16" s="373"/>
      <c r="J16" s="373"/>
      <c r="K16" s="372"/>
      <c r="L16" s="372"/>
      <c r="M16" s="372"/>
      <c r="N16" s="80"/>
      <c r="O16" s="366"/>
      <c r="P16" s="366"/>
    </row>
    <row r="17" spans="2:16" ht="15" customHeight="1">
      <c r="B17" s="75" t="s">
        <v>140</v>
      </c>
      <c r="C17" s="370" t="s">
        <v>141</v>
      </c>
      <c r="D17" s="370"/>
      <c r="E17" s="76" t="s">
        <v>142</v>
      </c>
      <c r="F17" s="366"/>
      <c r="G17" s="366"/>
      <c r="H17" s="366"/>
      <c r="I17" s="371"/>
      <c r="J17" s="371"/>
      <c r="K17" s="372"/>
      <c r="L17" s="372"/>
      <c r="M17" s="372"/>
      <c r="N17" s="80"/>
      <c r="O17" s="366"/>
      <c r="P17" s="366"/>
    </row>
    <row r="18" spans="2:16" ht="15" customHeight="1">
      <c r="B18" s="75" t="s">
        <v>143</v>
      </c>
      <c r="C18" s="367" t="s">
        <v>33</v>
      </c>
      <c r="D18" s="367"/>
      <c r="E18" s="76" t="s">
        <v>34</v>
      </c>
      <c r="F18" s="366"/>
      <c r="G18" s="366"/>
      <c r="H18" s="366"/>
      <c r="I18" s="386" t="s">
        <v>119</v>
      </c>
      <c r="J18" s="386"/>
      <c r="K18" s="369" t="s">
        <v>17</v>
      </c>
      <c r="L18" s="369"/>
      <c r="M18" s="369"/>
      <c r="N18" s="82" t="s">
        <v>18</v>
      </c>
      <c r="O18" s="366"/>
      <c r="P18" s="366"/>
    </row>
    <row r="19" spans="2:16" ht="15" customHeight="1">
      <c r="B19" s="83" t="s">
        <v>120</v>
      </c>
      <c r="C19" s="363" t="s">
        <v>121</v>
      </c>
      <c r="D19" s="363"/>
      <c r="E19" s="84" t="s">
        <v>122</v>
      </c>
      <c r="F19" s="361"/>
      <c r="G19" s="361"/>
      <c r="H19" s="361"/>
      <c r="I19" s="364" t="s">
        <v>120</v>
      </c>
      <c r="J19" s="364"/>
      <c r="K19" s="365" t="s">
        <v>121</v>
      </c>
      <c r="L19" s="365"/>
      <c r="M19" s="365"/>
      <c r="N19" s="85" t="s">
        <v>122</v>
      </c>
      <c r="O19" s="361"/>
      <c r="P19" s="361"/>
    </row>
    <row r="20" spans="1:11" ht="15" customHeight="1">
      <c r="A20" s="86"/>
      <c r="B20" s="86"/>
      <c r="C20" s="362"/>
      <c r="D20" s="362"/>
      <c r="E20" s="86"/>
      <c r="F20" s="87"/>
      <c r="G20" s="87"/>
      <c r="H20" s="88"/>
      <c r="I20" s="88"/>
      <c r="J20" s="88"/>
      <c r="K20" s="88"/>
    </row>
    <row r="21" spans="1:11" ht="15" customHeight="1">
      <c r="A21" s="86"/>
      <c r="B21" s="89"/>
      <c r="C21" s="89"/>
      <c r="E21" s="90"/>
      <c r="F21" s="87"/>
      <c r="G21" s="87"/>
      <c r="H21" s="88"/>
      <c r="I21" s="88"/>
      <c r="J21" s="88"/>
      <c r="K21" s="88"/>
    </row>
    <row r="22" spans="1:11" ht="15" customHeight="1">
      <c r="A22" s="86"/>
      <c r="B22" s="89"/>
      <c r="C22" s="89"/>
      <c r="E22" s="90"/>
      <c r="F22" s="87"/>
      <c r="G22" s="87"/>
      <c r="H22" s="88"/>
      <c r="I22" s="88"/>
      <c r="J22" s="88"/>
      <c r="K22" s="88"/>
    </row>
    <row r="23" spans="1:11" ht="15" customHeight="1">
      <c r="A23" s="86"/>
      <c r="B23" s="89"/>
      <c r="C23" s="89"/>
      <c r="E23" s="90"/>
      <c r="F23" s="89"/>
      <c r="G23" s="87"/>
      <c r="H23" s="88"/>
      <c r="I23" s="88"/>
      <c r="J23" s="88"/>
      <c r="K23" s="88"/>
    </row>
    <row r="24" spans="1:11" ht="15" customHeight="1">
      <c r="A24" s="86"/>
      <c r="B24" s="89"/>
      <c r="C24" s="89"/>
      <c r="E24" s="90"/>
      <c r="F24" s="87"/>
      <c r="G24" s="87"/>
      <c r="H24" s="88"/>
      <c r="I24" s="88"/>
      <c r="J24" s="88"/>
      <c r="K24" s="88"/>
    </row>
    <row r="25" spans="1:3" ht="15" customHeight="1">
      <c r="A25" s="86"/>
      <c r="B25" s="89"/>
      <c r="C25" s="89"/>
    </row>
    <row r="26" spans="1:3" ht="15" customHeight="1">
      <c r="A26" s="86"/>
      <c r="B26" s="89"/>
      <c r="C26" s="89"/>
    </row>
  </sheetData>
  <sheetProtection selectLockedCells="1" selectUnlockedCells="1"/>
  <mergeCells count="56">
    <mergeCell ref="A1:L1"/>
    <mergeCell ref="A2:L2"/>
    <mergeCell ref="A3:B4"/>
    <mergeCell ref="A6:A7"/>
    <mergeCell ref="B6:B7"/>
    <mergeCell ref="C6:C7"/>
    <mergeCell ref="D6:D7"/>
    <mergeCell ref="E6:E7"/>
    <mergeCell ref="F6:F7"/>
    <mergeCell ref="G6:I6"/>
    <mergeCell ref="P6:P7"/>
    <mergeCell ref="C12:D12"/>
    <mergeCell ref="F12:H12"/>
    <mergeCell ref="I12:J12"/>
    <mergeCell ref="K12:M12"/>
    <mergeCell ref="O12:P12"/>
    <mergeCell ref="J6:J7"/>
    <mergeCell ref="K6:M6"/>
    <mergeCell ref="N6:N7"/>
    <mergeCell ref="O6:O7"/>
    <mergeCell ref="O13:P13"/>
    <mergeCell ref="C14:D14"/>
    <mergeCell ref="F14:H14"/>
    <mergeCell ref="I14:J14"/>
    <mergeCell ref="K14:M14"/>
    <mergeCell ref="O14:P14"/>
    <mergeCell ref="C13:D13"/>
    <mergeCell ref="F13:H13"/>
    <mergeCell ref="I13:J13"/>
    <mergeCell ref="K13:M13"/>
    <mergeCell ref="O15:P15"/>
    <mergeCell ref="C16:D16"/>
    <mergeCell ref="F16:H16"/>
    <mergeCell ref="I16:J16"/>
    <mergeCell ref="K16:M16"/>
    <mergeCell ref="O16:P16"/>
    <mergeCell ref="C15:D15"/>
    <mergeCell ref="F15:H15"/>
    <mergeCell ref="I15:J15"/>
    <mergeCell ref="K15:M15"/>
    <mergeCell ref="O17:P17"/>
    <mergeCell ref="C18:D18"/>
    <mergeCell ref="F18:H18"/>
    <mergeCell ref="I18:J18"/>
    <mergeCell ref="K18:M18"/>
    <mergeCell ref="O18:P18"/>
    <mergeCell ref="C17:D17"/>
    <mergeCell ref="F17:H17"/>
    <mergeCell ref="I17:J17"/>
    <mergeCell ref="K17:M17"/>
    <mergeCell ref="O19:P19"/>
    <mergeCell ref="C20:D20"/>
    <mergeCell ref="C19:D19"/>
    <mergeCell ref="F19:H19"/>
    <mergeCell ref="I19:J19"/>
    <mergeCell ref="K19:M19"/>
  </mergeCells>
  <printOptions/>
  <pageMargins left="0.39375" right="0.39375" top="0.39375" bottom="0.39375" header="0.5118055555555555" footer="0.5118055555555555"/>
  <pageSetup horizontalDpi="300" verticalDpi="300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7"/>
  <sheetViews>
    <sheetView zoomScale="80" zoomScaleNormal="80" zoomScalePageLayoutView="0" workbookViewId="0" topLeftCell="A1">
      <selection activeCell="B21" sqref="B21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6" width="9.25390625" style="0" customWidth="1"/>
  </cols>
  <sheetData>
    <row r="1" spans="1:12" ht="15" customHeight="1">
      <c r="A1" s="382" t="s">
        <v>70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15" customHeight="1">
      <c r="A2" s="382" t="s">
        <v>71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12" ht="19.5" customHeight="1">
      <c r="A3" s="383" t="s">
        <v>144</v>
      </c>
      <c r="B3" s="383"/>
      <c r="C3" s="31"/>
      <c r="D3" s="32"/>
      <c r="E3" s="32"/>
      <c r="F3" s="32"/>
      <c r="G3" s="32"/>
      <c r="H3" s="32"/>
      <c r="I3" s="32"/>
      <c r="J3" s="32"/>
      <c r="K3" s="32"/>
      <c r="L3" s="32"/>
    </row>
    <row r="4" spans="1:12" ht="19.5" customHeight="1">
      <c r="A4" s="383"/>
      <c r="B4" s="383"/>
      <c r="C4" s="31"/>
      <c r="D4" s="32"/>
      <c r="E4" s="32"/>
      <c r="F4" s="32"/>
      <c r="G4" s="32"/>
      <c r="H4" s="32"/>
      <c r="I4" s="32"/>
      <c r="J4" s="32"/>
      <c r="K4" s="32"/>
      <c r="L4" s="32"/>
    </row>
    <row r="5" spans="17:20" ht="12" customHeight="1">
      <c r="Q5" s="33"/>
      <c r="S5" s="33"/>
      <c r="T5" s="33"/>
    </row>
    <row r="6" spans="1:20" ht="12.75" customHeight="1">
      <c r="A6" s="384" t="s">
        <v>73</v>
      </c>
      <c r="B6" s="385" t="s">
        <v>74</v>
      </c>
      <c r="C6" s="385" t="s">
        <v>75</v>
      </c>
      <c r="D6" s="385" t="s">
        <v>76</v>
      </c>
      <c r="E6" s="385" t="s">
        <v>77</v>
      </c>
      <c r="F6" s="385" t="s">
        <v>78</v>
      </c>
      <c r="G6" s="381" t="s">
        <v>79</v>
      </c>
      <c r="H6" s="381"/>
      <c r="I6" s="381"/>
      <c r="J6" s="380" t="s">
        <v>80</v>
      </c>
      <c r="K6" s="381" t="s">
        <v>81</v>
      </c>
      <c r="L6" s="381"/>
      <c r="M6" s="381"/>
      <c r="N6" s="380" t="s">
        <v>82</v>
      </c>
      <c r="O6" s="380" t="s">
        <v>83</v>
      </c>
      <c r="P6" s="375" t="s">
        <v>84</v>
      </c>
      <c r="S6" s="33"/>
      <c r="T6" s="33"/>
    </row>
    <row r="7" spans="1:20" ht="12.75">
      <c r="A7" s="384"/>
      <c r="B7" s="385"/>
      <c r="C7" s="385"/>
      <c r="D7" s="385"/>
      <c r="E7" s="385"/>
      <c r="F7" s="385"/>
      <c r="G7" s="35" t="s">
        <v>85</v>
      </c>
      <c r="H7" s="35" t="s">
        <v>86</v>
      </c>
      <c r="I7" s="35" t="s">
        <v>87</v>
      </c>
      <c r="J7" s="380"/>
      <c r="K7" s="36" t="s">
        <v>85</v>
      </c>
      <c r="L7" s="35" t="s">
        <v>86</v>
      </c>
      <c r="M7" s="35" t="s">
        <v>87</v>
      </c>
      <c r="N7" s="380"/>
      <c r="O7" s="380"/>
      <c r="P7" s="375"/>
      <c r="S7" s="33"/>
      <c r="T7" s="33"/>
    </row>
    <row r="8" spans="1:20" ht="15" customHeight="1">
      <c r="A8" s="91">
        <v>1</v>
      </c>
      <c r="B8" s="116" t="s">
        <v>145</v>
      </c>
      <c r="C8" s="117" t="s">
        <v>146</v>
      </c>
      <c r="D8" s="118" t="s">
        <v>147</v>
      </c>
      <c r="E8" s="119" t="s">
        <v>148</v>
      </c>
      <c r="F8" s="117" t="s">
        <v>97</v>
      </c>
      <c r="G8" s="96">
        <v>90</v>
      </c>
      <c r="H8" s="96">
        <v>94</v>
      </c>
      <c r="I8" s="96">
        <v>94</v>
      </c>
      <c r="J8" s="97">
        <f>AVERAGE(G8:I8)</f>
        <v>92.66666666666667</v>
      </c>
      <c r="K8" s="45">
        <v>93</v>
      </c>
      <c r="L8" s="43">
        <v>94</v>
      </c>
      <c r="M8" s="43">
        <v>98</v>
      </c>
      <c r="N8" s="98">
        <f>((K8+L8+M8)-MIN(K8:M8))/2</f>
        <v>96</v>
      </c>
      <c r="O8" s="97">
        <f>J8+N8</f>
        <v>188.66666666666669</v>
      </c>
      <c r="P8" s="99">
        <f>O8</f>
        <v>188.66666666666669</v>
      </c>
      <c r="S8" s="33"/>
      <c r="T8" s="33"/>
    </row>
    <row r="9" spans="1:20" ht="15" customHeight="1">
      <c r="A9" s="100">
        <v>2</v>
      </c>
      <c r="B9" s="120" t="s">
        <v>149</v>
      </c>
      <c r="C9" s="121" t="s">
        <v>150</v>
      </c>
      <c r="D9" s="122" t="s">
        <v>90</v>
      </c>
      <c r="E9" s="122" t="s">
        <v>151</v>
      </c>
      <c r="F9" s="121" t="s">
        <v>132</v>
      </c>
      <c r="G9" s="59">
        <v>85</v>
      </c>
      <c r="H9" s="59">
        <v>88</v>
      </c>
      <c r="I9" s="59">
        <v>89</v>
      </c>
      <c r="J9" s="105">
        <f>AVERAGE(G9:I9)</f>
        <v>87.33333333333333</v>
      </c>
      <c r="K9" s="60">
        <v>88</v>
      </c>
      <c r="L9" s="52">
        <v>100</v>
      </c>
      <c r="M9" s="52">
        <v>100</v>
      </c>
      <c r="N9" s="106">
        <f>((K9+L9+M9)-MIN(K9:M9))/2</f>
        <v>100</v>
      </c>
      <c r="O9" s="105">
        <f>J9+N9</f>
        <v>187.33333333333331</v>
      </c>
      <c r="P9" s="107">
        <f>O9</f>
        <v>187.33333333333331</v>
      </c>
      <c r="S9" s="33"/>
      <c r="T9" s="33"/>
    </row>
    <row r="10" spans="1:20" ht="15" customHeight="1">
      <c r="A10" s="100">
        <v>3</v>
      </c>
      <c r="B10" s="120" t="s">
        <v>152</v>
      </c>
      <c r="C10" s="123" t="s">
        <v>153</v>
      </c>
      <c r="D10" s="124" t="s">
        <v>154</v>
      </c>
      <c r="E10" s="125" t="s">
        <v>155</v>
      </c>
      <c r="F10" s="123" t="s">
        <v>156</v>
      </c>
      <c r="G10" s="59">
        <v>88</v>
      </c>
      <c r="H10" s="59">
        <v>92</v>
      </c>
      <c r="I10" s="59">
        <v>93</v>
      </c>
      <c r="J10" s="105">
        <f>AVERAGE(G10:I10)</f>
        <v>91</v>
      </c>
      <c r="K10" s="60">
        <v>79</v>
      </c>
      <c r="L10" s="52">
        <v>94</v>
      </c>
      <c r="M10" s="52">
        <v>98</v>
      </c>
      <c r="N10" s="106">
        <f>((K10+L10+M10)-MIN(K10:M10))/2</f>
        <v>96</v>
      </c>
      <c r="O10" s="105">
        <f>J10+N10</f>
        <v>187</v>
      </c>
      <c r="P10" s="107">
        <f>O10</f>
        <v>187</v>
      </c>
      <c r="S10" s="33"/>
      <c r="T10" s="33"/>
    </row>
    <row r="11" spans="1:20" ht="15" customHeight="1">
      <c r="A11" s="108">
        <v>4</v>
      </c>
      <c r="B11" s="126" t="s">
        <v>157</v>
      </c>
      <c r="C11" s="127" t="s">
        <v>158</v>
      </c>
      <c r="D11" s="128" t="s">
        <v>147</v>
      </c>
      <c r="E11" s="129" t="s">
        <v>159</v>
      </c>
      <c r="F11" s="127" t="s">
        <v>92</v>
      </c>
      <c r="G11" s="112">
        <v>80</v>
      </c>
      <c r="H11" s="112">
        <v>84</v>
      </c>
      <c r="I11" s="112">
        <v>85</v>
      </c>
      <c r="J11" s="113">
        <f>AVERAGE(G11:I11)</f>
        <v>83</v>
      </c>
      <c r="K11" s="66">
        <v>94</v>
      </c>
      <c r="L11" s="66">
        <v>89</v>
      </c>
      <c r="M11" s="68">
        <v>86</v>
      </c>
      <c r="N11" s="114">
        <f>((K11+L11+M11)-MIN(K11:M11))/2</f>
        <v>91.5</v>
      </c>
      <c r="O11" s="113">
        <f>J11+N11</f>
        <v>174.5</v>
      </c>
      <c r="P11" s="115">
        <f>O11</f>
        <v>174.5</v>
      </c>
      <c r="S11" s="33"/>
      <c r="T11" s="33"/>
    </row>
    <row r="12" ht="15" customHeight="1"/>
    <row r="13" spans="2:16" ht="15" customHeight="1">
      <c r="B13" s="71" t="s">
        <v>79</v>
      </c>
      <c r="C13" s="376" t="s">
        <v>74</v>
      </c>
      <c r="D13" s="376"/>
      <c r="E13" s="72" t="s">
        <v>75</v>
      </c>
      <c r="F13" s="377" t="s">
        <v>110</v>
      </c>
      <c r="G13" s="377"/>
      <c r="H13" s="377"/>
      <c r="I13" s="378" t="s">
        <v>111</v>
      </c>
      <c r="J13" s="378"/>
      <c r="K13" s="379" t="s">
        <v>74</v>
      </c>
      <c r="L13" s="379"/>
      <c r="M13" s="379"/>
      <c r="N13" s="74" t="s">
        <v>75</v>
      </c>
      <c r="O13" s="377" t="s">
        <v>110</v>
      </c>
      <c r="P13" s="377"/>
    </row>
    <row r="14" spans="2:16" ht="15" customHeight="1">
      <c r="B14" s="75" t="s">
        <v>112</v>
      </c>
      <c r="C14" s="367" t="s">
        <v>25</v>
      </c>
      <c r="D14" s="367"/>
      <c r="E14" s="76" t="s">
        <v>26</v>
      </c>
      <c r="F14" s="366"/>
      <c r="G14" s="366"/>
      <c r="H14" s="366"/>
      <c r="I14" s="374" t="s">
        <v>113</v>
      </c>
      <c r="J14" s="374"/>
      <c r="K14" s="372" t="s">
        <v>21</v>
      </c>
      <c r="L14" s="372"/>
      <c r="M14" s="372"/>
      <c r="N14" s="78" t="s">
        <v>22</v>
      </c>
      <c r="O14" s="366"/>
      <c r="P14" s="366"/>
    </row>
    <row r="15" spans="2:16" ht="15" customHeight="1">
      <c r="B15" s="79" t="s">
        <v>114</v>
      </c>
      <c r="C15" s="367" t="s">
        <v>141</v>
      </c>
      <c r="D15" s="367"/>
      <c r="E15" s="76" t="s">
        <v>142</v>
      </c>
      <c r="F15" s="366"/>
      <c r="G15" s="366"/>
      <c r="H15" s="366"/>
      <c r="I15" s="374" t="s">
        <v>117</v>
      </c>
      <c r="J15" s="374"/>
      <c r="K15" s="372" t="s">
        <v>33</v>
      </c>
      <c r="L15" s="372"/>
      <c r="M15" s="372"/>
      <c r="N15" s="80" t="s">
        <v>160</v>
      </c>
      <c r="O15" s="366"/>
      <c r="P15" s="366"/>
    </row>
    <row r="16" spans="2:16" ht="15" customHeight="1">
      <c r="B16" s="79">
        <v>3</v>
      </c>
      <c r="C16" s="367" t="s">
        <v>17</v>
      </c>
      <c r="D16" s="367"/>
      <c r="E16" s="76" t="s">
        <v>118</v>
      </c>
      <c r="F16" s="366"/>
      <c r="G16" s="366"/>
      <c r="H16" s="366"/>
      <c r="I16" s="373"/>
      <c r="J16" s="373"/>
      <c r="K16" s="372"/>
      <c r="L16" s="372"/>
      <c r="M16" s="372"/>
      <c r="N16" s="80"/>
      <c r="O16" s="366"/>
      <c r="P16" s="366"/>
    </row>
    <row r="17" spans="2:16" ht="15" customHeight="1">
      <c r="B17" s="75"/>
      <c r="C17" s="367"/>
      <c r="D17" s="367"/>
      <c r="E17" s="76"/>
      <c r="F17" s="366"/>
      <c r="G17" s="366"/>
      <c r="H17" s="366"/>
      <c r="I17" s="373"/>
      <c r="J17" s="373"/>
      <c r="K17" s="372"/>
      <c r="L17" s="372"/>
      <c r="M17" s="372"/>
      <c r="N17" s="80"/>
      <c r="O17" s="366"/>
      <c r="P17" s="366"/>
    </row>
    <row r="18" spans="2:16" ht="15" customHeight="1">
      <c r="B18" s="75"/>
      <c r="C18" s="370"/>
      <c r="D18" s="370"/>
      <c r="E18" s="76"/>
      <c r="F18" s="366"/>
      <c r="G18" s="366"/>
      <c r="H18" s="366"/>
      <c r="I18" s="371"/>
      <c r="J18" s="371"/>
      <c r="K18" s="372"/>
      <c r="L18" s="372"/>
      <c r="M18" s="372"/>
      <c r="N18" s="80"/>
      <c r="O18" s="366"/>
      <c r="P18" s="366"/>
    </row>
    <row r="19" spans="2:16" ht="15" customHeight="1">
      <c r="B19" s="81"/>
      <c r="C19" s="367"/>
      <c r="D19" s="367"/>
      <c r="E19" s="76"/>
      <c r="F19" s="366"/>
      <c r="G19" s="366"/>
      <c r="H19" s="366"/>
      <c r="I19" s="368" t="s">
        <v>119</v>
      </c>
      <c r="J19" s="368"/>
      <c r="K19" s="369" t="s">
        <v>17</v>
      </c>
      <c r="L19" s="369"/>
      <c r="M19" s="369"/>
      <c r="N19" s="82" t="s">
        <v>18</v>
      </c>
      <c r="O19" s="366"/>
      <c r="P19" s="366"/>
    </row>
    <row r="20" spans="2:16" ht="15" customHeight="1">
      <c r="B20" s="83" t="s">
        <v>120</v>
      </c>
      <c r="C20" s="363" t="s">
        <v>121</v>
      </c>
      <c r="D20" s="363"/>
      <c r="E20" s="84" t="s">
        <v>122</v>
      </c>
      <c r="F20" s="361"/>
      <c r="G20" s="361"/>
      <c r="H20" s="361"/>
      <c r="I20" s="364" t="s">
        <v>120</v>
      </c>
      <c r="J20" s="364"/>
      <c r="K20" s="365" t="s">
        <v>121</v>
      </c>
      <c r="L20" s="365"/>
      <c r="M20" s="365"/>
      <c r="N20" s="85" t="s">
        <v>122</v>
      </c>
      <c r="O20" s="361"/>
      <c r="P20" s="361"/>
    </row>
    <row r="21" spans="1:11" ht="15" customHeight="1">
      <c r="A21" s="86"/>
      <c r="B21" s="86"/>
      <c r="C21" s="362"/>
      <c r="D21" s="362"/>
      <c r="E21" s="86"/>
      <c r="F21" s="87"/>
      <c r="G21" s="87"/>
      <c r="H21" s="88"/>
      <c r="I21" s="88"/>
      <c r="J21" s="88"/>
      <c r="K21" s="88"/>
    </row>
    <row r="22" spans="1:11" ht="15" customHeight="1">
      <c r="A22" s="86"/>
      <c r="B22" s="89"/>
      <c r="C22" s="89"/>
      <c r="E22" s="90"/>
      <c r="F22" s="87"/>
      <c r="G22" s="87"/>
      <c r="H22" s="88"/>
      <c r="I22" s="88"/>
      <c r="J22" s="88"/>
      <c r="K22" s="88"/>
    </row>
    <row r="23" spans="1:11" ht="15" customHeight="1">
      <c r="A23" s="86"/>
      <c r="B23" s="89"/>
      <c r="C23" s="89"/>
      <c r="E23" s="90"/>
      <c r="F23" s="87"/>
      <c r="G23" s="87"/>
      <c r="H23" s="88"/>
      <c r="I23" s="88"/>
      <c r="J23" s="88"/>
      <c r="K23" s="88"/>
    </row>
    <row r="24" spans="1:11" ht="15" customHeight="1">
      <c r="A24" s="86"/>
      <c r="B24" s="89"/>
      <c r="C24" s="89"/>
      <c r="E24" s="90"/>
      <c r="F24" s="89"/>
      <c r="G24" s="87"/>
      <c r="H24" s="88"/>
      <c r="I24" s="88"/>
      <c r="J24" s="88"/>
      <c r="K24" s="88"/>
    </row>
    <row r="25" spans="1:11" ht="15" customHeight="1">
      <c r="A25" s="86"/>
      <c r="B25" s="89"/>
      <c r="C25" s="89"/>
      <c r="E25" s="90"/>
      <c r="F25" s="87"/>
      <c r="G25" s="87"/>
      <c r="H25" s="88"/>
      <c r="I25" s="88"/>
      <c r="J25" s="88"/>
      <c r="K25" s="88"/>
    </row>
    <row r="26" spans="1:14" ht="15" customHeight="1">
      <c r="A26" s="86"/>
      <c r="B26" s="89"/>
      <c r="C26" s="89"/>
      <c r="K26" s="88"/>
      <c r="L26" s="87"/>
      <c r="M26" s="87"/>
      <c r="N26" s="82"/>
    </row>
    <row r="27" spans="1:3" ht="15" customHeight="1">
      <c r="A27" s="86"/>
      <c r="B27" s="89"/>
      <c r="C27" s="89"/>
    </row>
  </sheetData>
  <sheetProtection selectLockedCells="1" selectUnlockedCells="1"/>
  <mergeCells count="56">
    <mergeCell ref="A1:L1"/>
    <mergeCell ref="A2:L2"/>
    <mergeCell ref="A3:B4"/>
    <mergeCell ref="A6:A7"/>
    <mergeCell ref="B6:B7"/>
    <mergeCell ref="C6:C7"/>
    <mergeCell ref="D6:D7"/>
    <mergeCell ref="E6:E7"/>
    <mergeCell ref="F6:F7"/>
    <mergeCell ref="G6:I6"/>
    <mergeCell ref="P6:P7"/>
    <mergeCell ref="C13:D13"/>
    <mergeCell ref="F13:H13"/>
    <mergeCell ref="I13:J13"/>
    <mergeCell ref="K13:M13"/>
    <mergeCell ref="O13:P13"/>
    <mergeCell ref="J6:J7"/>
    <mergeCell ref="K6:M6"/>
    <mergeCell ref="N6:N7"/>
    <mergeCell ref="O6:O7"/>
    <mergeCell ref="O14:P14"/>
    <mergeCell ref="C15:D15"/>
    <mergeCell ref="F15:H15"/>
    <mergeCell ref="I15:J15"/>
    <mergeCell ref="K15:M15"/>
    <mergeCell ref="O15:P15"/>
    <mergeCell ref="C14:D14"/>
    <mergeCell ref="F14:H14"/>
    <mergeCell ref="I14:J14"/>
    <mergeCell ref="K14:M14"/>
    <mergeCell ref="O16:P16"/>
    <mergeCell ref="C17:D17"/>
    <mergeCell ref="F17:H17"/>
    <mergeCell ref="I17:J17"/>
    <mergeCell ref="K17:M17"/>
    <mergeCell ref="O17:P17"/>
    <mergeCell ref="C16:D16"/>
    <mergeCell ref="F16:H16"/>
    <mergeCell ref="I16:J16"/>
    <mergeCell ref="K16:M16"/>
    <mergeCell ref="O18:P18"/>
    <mergeCell ref="C19:D19"/>
    <mergeCell ref="F19:H19"/>
    <mergeCell ref="I19:J19"/>
    <mergeCell ref="K19:M19"/>
    <mergeCell ref="O19:P19"/>
    <mergeCell ref="C18:D18"/>
    <mergeCell ref="F18:H18"/>
    <mergeCell ref="I18:J18"/>
    <mergeCell ref="K18:M18"/>
    <mergeCell ref="O20:P20"/>
    <mergeCell ref="C21:D21"/>
    <mergeCell ref="C20:D20"/>
    <mergeCell ref="F20:H20"/>
    <mergeCell ref="I20:J20"/>
    <mergeCell ref="K20:M20"/>
  </mergeCells>
  <printOptions/>
  <pageMargins left="0.39375" right="0.39375" top="0.39375" bottom="0.39375" header="0.5118055555555555" footer="0.5118055555555555"/>
  <pageSetup horizontalDpi="300" verticalDpi="300" orientation="landscape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6"/>
  <sheetViews>
    <sheetView zoomScale="80" zoomScaleNormal="80" zoomScalePageLayoutView="0" workbookViewId="0" topLeftCell="A1">
      <selection activeCell="N18" sqref="N18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6.2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6" width="9.25390625" style="0" customWidth="1"/>
  </cols>
  <sheetData>
    <row r="1" spans="1:12" ht="15" customHeight="1">
      <c r="A1" s="382" t="s">
        <v>70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15" customHeight="1">
      <c r="A2" s="382" t="s">
        <v>71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12" ht="19.5" customHeight="1">
      <c r="A3" s="383" t="s">
        <v>161</v>
      </c>
      <c r="B3" s="383"/>
      <c r="C3" s="31"/>
      <c r="D3" s="32"/>
      <c r="E3" s="32"/>
      <c r="F3" s="32"/>
      <c r="G3" s="32"/>
      <c r="H3" s="32"/>
      <c r="I3" s="32"/>
      <c r="J3" s="32"/>
      <c r="K3" s="32"/>
      <c r="L3" s="32"/>
    </row>
    <row r="4" spans="1:12" ht="19.5" customHeight="1">
      <c r="A4" s="383"/>
      <c r="B4" s="383"/>
      <c r="C4" s="31"/>
      <c r="D4" s="32"/>
      <c r="E4" s="32"/>
      <c r="F4" s="32"/>
      <c r="G4" s="32"/>
      <c r="H4" s="32"/>
      <c r="I4" s="32"/>
      <c r="J4" s="32"/>
      <c r="K4" s="32"/>
      <c r="L4" s="32"/>
    </row>
    <row r="5" spans="17:20" ht="12" customHeight="1">
      <c r="Q5" s="33"/>
      <c r="S5" s="33"/>
      <c r="T5" s="33"/>
    </row>
    <row r="6" spans="1:20" ht="12.75" customHeight="1">
      <c r="A6" s="384" t="s">
        <v>73</v>
      </c>
      <c r="B6" s="385" t="s">
        <v>74</v>
      </c>
      <c r="C6" s="385" t="s">
        <v>75</v>
      </c>
      <c r="D6" s="385" t="s">
        <v>76</v>
      </c>
      <c r="E6" s="385" t="s">
        <v>77</v>
      </c>
      <c r="F6" s="385" t="s">
        <v>78</v>
      </c>
      <c r="G6" s="381" t="s">
        <v>79</v>
      </c>
      <c r="H6" s="381"/>
      <c r="I6" s="381"/>
      <c r="J6" s="380" t="s">
        <v>80</v>
      </c>
      <c r="K6" s="381" t="s">
        <v>81</v>
      </c>
      <c r="L6" s="381"/>
      <c r="M6" s="381"/>
      <c r="N6" s="380" t="s">
        <v>82</v>
      </c>
      <c r="O6" s="380" t="s">
        <v>83</v>
      </c>
      <c r="P6" s="375" t="s">
        <v>84</v>
      </c>
      <c r="S6" s="33"/>
      <c r="T6" s="33"/>
    </row>
    <row r="7" spans="1:20" ht="12.75">
      <c r="A7" s="384"/>
      <c r="B7" s="385"/>
      <c r="C7" s="385"/>
      <c r="D7" s="385"/>
      <c r="E7" s="385"/>
      <c r="F7" s="385"/>
      <c r="G7" s="35" t="s">
        <v>85</v>
      </c>
      <c r="H7" s="35" t="s">
        <v>86</v>
      </c>
      <c r="I7" s="35" t="s">
        <v>87</v>
      </c>
      <c r="J7" s="380"/>
      <c r="K7" s="36" t="s">
        <v>85</v>
      </c>
      <c r="L7" s="35" t="s">
        <v>86</v>
      </c>
      <c r="M7" s="35" t="s">
        <v>87</v>
      </c>
      <c r="N7" s="380"/>
      <c r="O7" s="380"/>
      <c r="P7" s="375"/>
      <c r="S7" s="33"/>
      <c r="T7" s="33"/>
    </row>
    <row r="8" spans="1:20" ht="15" customHeight="1">
      <c r="A8" s="37">
        <v>1</v>
      </c>
      <c r="B8" s="130" t="s">
        <v>162</v>
      </c>
      <c r="C8" s="131" t="s">
        <v>163</v>
      </c>
      <c r="D8" s="118" t="s">
        <v>164</v>
      </c>
      <c r="E8" s="118" t="s">
        <v>165</v>
      </c>
      <c r="F8" s="131" t="s">
        <v>132</v>
      </c>
      <c r="G8" s="132" t="s">
        <v>166</v>
      </c>
      <c r="H8" s="132" t="s">
        <v>166</v>
      </c>
      <c r="I8" s="132" t="s">
        <v>167</v>
      </c>
      <c r="J8" s="44">
        <v>94.67</v>
      </c>
      <c r="K8" s="43">
        <v>100</v>
      </c>
      <c r="L8" s="43">
        <v>100</v>
      </c>
      <c r="M8" s="45">
        <v>88</v>
      </c>
      <c r="N8" s="46">
        <f>((K8+L8+M8)-MIN(K8:M8))/2</f>
        <v>100</v>
      </c>
      <c r="O8" s="44">
        <f>J8+N8</f>
        <v>194.67000000000002</v>
      </c>
      <c r="P8" s="47">
        <f>O8</f>
        <v>194.67000000000002</v>
      </c>
      <c r="S8" s="33"/>
      <c r="T8" s="33"/>
    </row>
    <row r="9" spans="1:20" ht="15" customHeight="1">
      <c r="A9" s="48">
        <v>2</v>
      </c>
      <c r="B9" s="133" t="s">
        <v>168</v>
      </c>
      <c r="C9" s="134" t="s">
        <v>169</v>
      </c>
      <c r="D9" s="135" t="s">
        <v>147</v>
      </c>
      <c r="E9" s="135" t="s">
        <v>170</v>
      </c>
      <c r="F9" s="134" t="s">
        <v>156</v>
      </c>
      <c r="G9" s="59">
        <v>91</v>
      </c>
      <c r="H9" s="59">
        <v>94</v>
      </c>
      <c r="I9" s="59">
        <v>92</v>
      </c>
      <c r="J9" s="53">
        <f>AVERAGE(G9:I9)</f>
        <v>92.33333333333333</v>
      </c>
      <c r="K9" s="52">
        <v>98</v>
      </c>
      <c r="L9" s="60">
        <v>94</v>
      </c>
      <c r="M9" s="52">
        <v>98</v>
      </c>
      <c r="N9" s="54">
        <f>((K9+L9+M9)-MIN(K9:M9))/2</f>
        <v>98</v>
      </c>
      <c r="O9" s="53">
        <f>J9+N9</f>
        <v>190.33333333333331</v>
      </c>
      <c r="P9" s="55">
        <f>O9</f>
        <v>190.33333333333331</v>
      </c>
      <c r="S9" s="33"/>
      <c r="T9" s="33"/>
    </row>
    <row r="10" spans="1:20" ht="15" customHeight="1">
      <c r="A10" s="61">
        <v>3</v>
      </c>
      <c r="B10" s="126" t="s">
        <v>152</v>
      </c>
      <c r="C10" s="127" t="s">
        <v>153</v>
      </c>
      <c r="D10" s="136" t="s">
        <v>154</v>
      </c>
      <c r="E10" s="129" t="s">
        <v>171</v>
      </c>
      <c r="F10" s="127" t="s">
        <v>156</v>
      </c>
      <c r="G10" s="112">
        <v>92</v>
      </c>
      <c r="H10" s="112">
        <v>96</v>
      </c>
      <c r="I10" s="112">
        <v>95</v>
      </c>
      <c r="J10" s="67">
        <f>AVERAGE(G10:I10)</f>
        <v>94.33333333333333</v>
      </c>
      <c r="K10" s="66">
        <v>80</v>
      </c>
      <c r="L10" s="66">
        <v>43</v>
      </c>
      <c r="M10" s="68">
        <v>15</v>
      </c>
      <c r="N10" s="69">
        <f>((K10+L10+M10)-MIN(K10:M10))/2</f>
        <v>61.5</v>
      </c>
      <c r="O10" s="67">
        <f>J10+N10</f>
        <v>155.83333333333331</v>
      </c>
      <c r="P10" s="70">
        <f>O10</f>
        <v>155.83333333333331</v>
      </c>
      <c r="S10" s="33"/>
      <c r="T10" s="33"/>
    </row>
    <row r="11" ht="15" customHeight="1"/>
    <row r="12" spans="2:16" ht="15" customHeight="1">
      <c r="B12" s="71" t="s">
        <v>79</v>
      </c>
      <c r="C12" s="376" t="s">
        <v>74</v>
      </c>
      <c r="D12" s="376"/>
      <c r="E12" s="72" t="s">
        <v>75</v>
      </c>
      <c r="F12" s="377" t="s">
        <v>110</v>
      </c>
      <c r="G12" s="377"/>
      <c r="H12" s="377"/>
      <c r="I12" s="378" t="s">
        <v>111</v>
      </c>
      <c r="J12" s="378"/>
      <c r="K12" s="379" t="s">
        <v>74</v>
      </c>
      <c r="L12" s="379"/>
      <c r="M12" s="379"/>
      <c r="N12" s="74" t="s">
        <v>75</v>
      </c>
      <c r="O12" s="377" t="s">
        <v>110</v>
      </c>
      <c r="P12" s="377"/>
    </row>
    <row r="13" spans="2:16" ht="15" customHeight="1">
      <c r="B13" s="75" t="s">
        <v>112</v>
      </c>
      <c r="C13" s="367" t="s">
        <v>25</v>
      </c>
      <c r="D13" s="367"/>
      <c r="E13" s="76" t="s">
        <v>26</v>
      </c>
      <c r="F13" s="366"/>
      <c r="G13" s="366"/>
      <c r="H13" s="366"/>
      <c r="I13" s="374" t="s">
        <v>113</v>
      </c>
      <c r="J13" s="374"/>
      <c r="K13" s="372" t="s">
        <v>21</v>
      </c>
      <c r="L13" s="372"/>
      <c r="M13" s="372"/>
      <c r="N13" s="78" t="s">
        <v>22</v>
      </c>
      <c r="O13" s="366"/>
      <c r="P13" s="366"/>
    </row>
    <row r="14" spans="2:16" ht="15" customHeight="1">
      <c r="B14" s="79" t="s">
        <v>114</v>
      </c>
      <c r="C14" s="367" t="s">
        <v>115</v>
      </c>
      <c r="D14" s="367"/>
      <c r="E14" s="76" t="s">
        <v>116</v>
      </c>
      <c r="F14" s="366"/>
      <c r="G14" s="366"/>
      <c r="H14" s="366"/>
      <c r="I14" s="374" t="s">
        <v>117</v>
      </c>
      <c r="J14" s="374"/>
      <c r="K14" s="372" t="s">
        <v>33</v>
      </c>
      <c r="L14" s="372"/>
      <c r="M14" s="372"/>
      <c r="N14" s="80" t="s">
        <v>34</v>
      </c>
      <c r="O14" s="366"/>
      <c r="P14" s="366"/>
    </row>
    <row r="15" spans="2:16" ht="15" customHeight="1">
      <c r="B15" s="79">
        <v>3</v>
      </c>
      <c r="C15" s="367" t="s">
        <v>17</v>
      </c>
      <c r="D15" s="367"/>
      <c r="E15" s="76" t="s">
        <v>118</v>
      </c>
      <c r="F15" s="366"/>
      <c r="G15" s="366"/>
      <c r="H15" s="366"/>
      <c r="I15" s="373"/>
      <c r="J15" s="373"/>
      <c r="K15" s="372"/>
      <c r="L15" s="372"/>
      <c r="M15" s="372"/>
      <c r="N15" s="80"/>
      <c r="O15" s="366"/>
      <c r="P15" s="366"/>
    </row>
    <row r="16" spans="2:16" ht="15" customHeight="1">
      <c r="B16" s="75" t="s">
        <v>137</v>
      </c>
      <c r="C16" s="367" t="s">
        <v>138</v>
      </c>
      <c r="D16" s="367"/>
      <c r="E16" s="76" t="s">
        <v>139</v>
      </c>
      <c r="F16" s="366"/>
      <c r="G16" s="366"/>
      <c r="H16" s="366"/>
      <c r="I16" s="373"/>
      <c r="J16" s="373"/>
      <c r="K16" s="372"/>
      <c r="L16" s="372"/>
      <c r="M16" s="372"/>
      <c r="N16" s="80"/>
      <c r="O16" s="366"/>
      <c r="P16" s="366"/>
    </row>
    <row r="17" spans="2:16" ht="15" customHeight="1">
      <c r="B17" s="75" t="s">
        <v>140</v>
      </c>
      <c r="C17" s="370" t="s">
        <v>141</v>
      </c>
      <c r="D17" s="370"/>
      <c r="E17" s="76" t="s">
        <v>142</v>
      </c>
      <c r="F17" s="366"/>
      <c r="G17" s="366"/>
      <c r="H17" s="366"/>
      <c r="I17" s="371"/>
      <c r="J17" s="371"/>
      <c r="K17" s="372"/>
      <c r="L17" s="372"/>
      <c r="M17" s="372"/>
      <c r="N17" s="80"/>
      <c r="O17" s="366"/>
      <c r="P17" s="366"/>
    </row>
    <row r="18" spans="2:16" ht="15" customHeight="1">
      <c r="B18" s="75" t="s">
        <v>143</v>
      </c>
      <c r="C18" s="367" t="s">
        <v>33</v>
      </c>
      <c r="D18" s="367"/>
      <c r="E18" s="76" t="s">
        <v>34</v>
      </c>
      <c r="F18" s="366"/>
      <c r="G18" s="366"/>
      <c r="H18" s="366"/>
      <c r="I18" s="368" t="s">
        <v>119</v>
      </c>
      <c r="J18" s="368"/>
      <c r="K18" s="369" t="s">
        <v>17</v>
      </c>
      <c r="L18" s="369"/>
      <c r="M18" s="369"/>
      <c r="N18" s="82" t="s">
        <v>18</v>
      </c>
      <c r="O18" s="366"/>
      <c r="P18" s="366"/>
    </row>
    <row r="19" spans="2:16" ht="15" customHeight="1">
      <c r="B19" s="83" t="s">
        <v>120</v>
      </c>
      <c r="C19" s="363" t="s">
        <v>121</v>
      </c>
      <c r="D19" s="363"/>
      <c r="E19" s="84" t="s">
        <v>122</v>
      </c>
      <c r="F19" s="361"/>
      <c r="G19" s="361"/>
      <c r="H19" s="361"/>
      <c r="I19" s="364" t="s">
        <v>120</v>
      </c>
      <c r="J19" s="364"/>
      <c r="K19" s="365" t="s">
        <v>121</v>
      </c>
      <c r="L19" s="365"/>
      <c r="M19" s="365"/>
      <c r="N19" s="85" t="s">
        <v>122</v>
      </c>
      <c r="O19" s="361"/>
      <c r="P19" s="361"/>
    </row>
    <row r="20" spans="1:11" ht="15" customHeight="1">
      <c r="A20" s="86"/>
      <c r="B20" s="86"/>
      <c r="C20" s="362"/>
      <c r="D20" s="362"/>
      <c r="E20" s="86"/>
      <c r="F20" s="87"/>
      <c r="G20" s="87"/>
      <c r="H20" s="88"/>
      <c r="I20" s="88"/>
      <c r="J20" s="88"/>
      <c r="K20" s="88"/>
    </row>
    <row r="21" spans="1:14" ht="15" customHeight="1">
      <c r="A21" s="86"/>
      <c r="B21" s="89"/>
      <c r="C21" s="89"/>
      <c r="E21" s="90"/>
      <c r="F21" s="87"/>
      <c r="G21" s="87"/>
      <c r="H21" s="88"/>
      <c r="I21" s="88"/>
      <c r="J21" s="88"/>
      <c r="K21" s="88"/>
      <c r="L21" s="87"/>
      <c r="M21" s="87"/>
      <c r="N21" s="82"/>
    </row>
    <row r="22" spans="1:11" ht="15" customHeight="1">
      <c r="A22" s="86"/>
      <c r="B22" s="89"/>
      <c r="C22" s="89"/>
      <c r="E22" s="90"/>
      <c r="F22" s="87"/>
      <c r="G22" s="87"/>
      <c r="H22" s="88"/>
      <c r="I22" s="88"/>
      <c r="J22" s="88"/>
      <c r="K22" s="88"/>
    </row>
    <row r="23" spans="1:11" ht="15" customHeight="1">
      <c r="A23" s="86"/>
      <c r="B23" s="89"/>
      <c r="C23" s="89"/>
      <c r="E23" s="90"/>
      <c r="F23" s="89"/>
      <c r="G23" s="87"/>
      <c r="H23" s="88"/>
      <c r="I23" s="88"/>
      <c r="J23" s="88"/>
      <c r="K23" s="88"/>
    </row>
    <row r="24" spans="1:11" ht="15" customHeight="1">
      <c r="A24" s="86"/>
      <c r="B24" s="89"/>
      <c r="C24" s="89"/>
      <c r="E24" s="90"/>
      <c r="F24" s="87"/>
      <c r="G24" s="87"/>
      <c r="H24" s="88"/>
      <c r="I24" s="88"/>
      <c r="J24" s="88"/>
      <c r="K24" s="88"/>
    </row>
    <row r="25" spans="1:3" ht="15" customHeight="1">
      <c r="A25" s="86"/>
      <c r="B25" s="89"/>
      <c r="C25" s="89"/>
    </row>
    <row r="26" spans="1:3" ht="15" customHeight="1">
      <c r="A26" s="86"/>
      <c r="B26" s="89"/>
      <c r="C26" s="89"/>
    </row>
  </sheetData>
  <sheetProtection selectLockedCells="1" selectUnlockedCells="1"/>
  <mergeCells count="56">
    <mergeCell ref="A1:L1"/>
    <mergeCell ref="A2:L2"/>
    <mergeCell ref="A3:B4"/>
    <mergeCell ref="A6:A7"/>
    <mergeCell ref="B6:B7"/>
    <mergeCell ref="C6:C7"/>
    <mergeCell ref="D6:D7"/>
    <mergeCell ref="E6:E7"/>
    <mergeCell ref="F6:F7"/>
    <mergeCell ref="G6:I6"/>
    <mergeCell ref="P6:P7"/>
    <mergeCell ref="C12:D12"/>
    <mergeCell ref="F12:H12"/>
    <mergeCell ref="I12:J12"/>
    <mergeCell ref="K12:M12"/>
    <mergeCell ref="O12:P12"/>
    <mergeCell ref="J6:J7"/>
    <mergeCell ref="K6:M6"/>
    <mergeCell ref="N6:N7"/>
    <mergeCell ref="O6:O7"/>
    <mergeCell ref="O13:P13"/>
    <mergeCell ref="C14:D14"/>
    <mergeCell ref="F14:H14"/>
    <mergeCell ref="I14:J14"/>
    <mergeCell ref="K14:M14"/>
    <mergeCell ref="O14:P14"/>
    <mergeCell ref="C13:D13"/>
    <mergeCell ref="F13:H13"/>
    <mergeCell ref="I13:J13"/>
    <mergeCell ref="K13:M13"/>
    <mergeCell ref="O15:P15"/>
    <mergeCell ref="C16:D16"/>
    <mergeCell ref="F16:H16"/>
    <mergeCell ref="I16:J16"/>
    <mergeCell ref="K16:M16"/>
    <mergeCell ref="O16:P16"/>
    <mergeCell ref="C15:D15"/>
    <mergeCell ref="F15:H15"/>
    <mergeCell ref="I15:J15"/>
    <mergeCell ref="K15:M15"/>
    <mergeCell ref="O17:P17"/>
    <mergeCell ref="C18:D18"/>
    <mergeCell ref="F18:H18"/>
    <mergeCell ref="I18:J18"/>
    <mergeCell ref="K18:M18"/>
    <mergeCell ref="O18:P18"/>
    <mergeCell ref="C17:D17"/>
    <mergeCell ref="F17:H17"/>
    <mergeCell ref="I17:J17"/>
    <mergeCell ref="K17:M17"/>
    <mergeCell ref="O19:P19"/>
    <mergeCell ref="C20:D20"/>
    <mergeCell ref="C19:D19"/>
    <mergeCell ref="F19:H19"/>
    <mergeCell ref="I19:J19"/>
    <mergeCell ref="K19:M19"/>
  </mergeCells>
  <printOptions/>
  <pageMargins left="0.39375" right="0.39375" top="0.39375" bottom="0.39375" header="0.5118055555555555" footer="0.5118055555555555"/>
  <pageSetup horizontalDpi="300" verticalDpi="3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80" zoomScaleNormal="80" zoomScalePageLayoutView="0" workbookViewId="0" topLeftCell="A1">
      <selection activeCell="B37" sqref="B37"/>
    </sheetView>
  </sheetViews>
  <sheetFormatPr defaultColWidth="9.00390625" defaultRowHeight="12.75"/>
  <cols>
    <col min="1" max="1" width="6.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8" width="6.75390625" style="33" customWidth="1"/>
    <col min="9" max="9" width="9.25390625" style="33" customWidth="1"/>
    <col min="10" max="10" width="5.875" style="33" customWidth="1"/>
    <col min="11" max="11" width="9.25390625" style="0" customWidth="1"/>
  </cols>
  <sheetData>
    <row r="1" spans="1:12" ht="15" customHeight="1">
      <c r="A1" s="382" t="s">
        <v>70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15" customHeight="1">
      <c r="A2" s="382" t="s">
        <v>71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7" ht="19.5" customHeight="1">
      <c r="A3" s="392" t="s">
        <v>172</v>
      </c>
      <c r="B3" s="392"/>
      <c r="C3" s="137"/>
      <c r="D3" s="32"/>
      <c r="E3" s="32"/>
      <c r="F3" s="32"/>
      <c r="G3" s="32"/>
    </row>
    <row r="4" spans="1:7" ht="19.5" customHeight="1">
      <c r="A4" s="392"/>
      <c r="B4" s="392"/>
      <c r="C4" s="137"/>
      <c r="D4" s="32"/>
      <c r="E4" s="32"/>
      <c r="F4" s="32"/>
      <c r="G4" s="32"/>
    </row>
    <row r="5" ht="12" customHeight="1"/>
    <row r="6" spans="1:13" ht="12.75" customHeight="1">
      <c r="A6" s="384" t="s">
        <v>73</v>
      </c>
      <c r="B6" s="393" t="s">
        <v>74</v>
      </c>
      <c r="C6" s="393" t="s">
        <v>75</v>
      </c>
      <c r="D6" s="393" t="s">
        <v>76</v>
      </c>
      <c r="E6" s="393" t="s">
        <v>77</v>
      </c>
      <c r="F6" s="394" t="s">
        <v>81</v>
      </c>
      <c r="G6" s="394"/>
      <c r="H6" s="394"/>
      <c r="I6" s="380" t="s">
        <v>83</v>
      </c>
      <c r="J6" s="380" t="s">
        <v>173</v>
      </c>
      <c r="K6" s="391" t="s">
        <v>84</v>
      </c>
      <c r="L6" s="33"/>
      <c r="M6" s="33"/>
    </row>
    <row r="7" spans="1:13" ht="12.75">
      <c r="A7" s="384"/>
      <c r="B7" s="393"/>
      <c r="C7" s="393"/>
      <c r="D7" s="393"/>
      <c r="E7" s="393"/>
      <c r="F7" s="138" t="s">
        <v>85</v>
      </c>
      <c r="G7" s="138" t="s">
        <v>86</v>
      </c>
      <c r="H7" s="138" t="s">
        <v>87</v>
      </c>
      <c r="I7" s="380"/>
      <c r="J7" s="380"/>
      <c r="K7" s="391"/>
      <c r="L7" s="33"/>
      <c r="M7" s="33"/>
    </row>
    <row r="8" spans="1:13" ht="15" customHeight="1">
      <c r="A8" s="139" t="s">
        <v>174</v>
      </c>
      <c r="B8" s="140" t="s">
        <v>175</v>
      </c>
      <c r="C8" s="141" t="s">
        <v>176</v>
      </c>
      <c r="D8" s="142" t="s">
        <v>90</v>
      </c>
      <c r="E8" s="142" t="s">
        <v>177</v>
      </c>
      <c r="F8" s="43">
        <v>100</v>
      </c>
      <c r="G8" s="43">
        <v>100</v>
      </c>
      <c r="H8" s="45">
        <v>100</v>
      </c>
      <c r="I8" s="97">
        <f aca="true" t="shared" si="0" ref="I8:I32">(F8+G8+H8-MIN(F8:H8))/2</f>
        <v>100</v>
      </c>
      <c r="J8" s="143">
        <v>-8</v>
      </c>
      <c r="K8" s="99">
        <f aca="true" t="shared" si="1" ref="K8:K32">I8</f>
        <v>100</v>
      </c>
      <c r="L8" s="144">
        <f aca="true" t="shared" si="2" ref="L8:L27">MIN(F8:H8)</f>
        <v>100</v>
      </c>
      <c r="M8" s="33">
        <f aca="true" t="shared" si="3" ref="M8:M32">MIN(F8:H8)</f>
        <v>100</v>
      </c>
    </row>
    <row r="9" spans="1:13" ht="15" customHeight="1">
      <c r="A9" s="145" t="s">
        <v>178</v>
      </c>
      <c r="B9" s="146" t="s">
        <v>93</v>
      </c>
      <c r="C9" s="147" t="s">
        <v>94</v>
      </c>
      <c r="D9" s="148" t="s">
        <v>95</v>
      </c>
      <c r="E9" s="148" t="s">
        <v>179</v>
      </c>
      <c r="F9" s="52">
        <v>100</v>
      </c>
      <c r="G9" s="52">
        <v>100</v>
      </c>
      <c r="H9" s="60">
        <v>100</v>
      </c>
      <c r="I9" s="105">
        <f t="shared" si="0"/>
        <v>100</v>
      </c>
      <c r="J9" s="149">
        <v>-12</v>
      </c>
      <c r="K9" s="107">
        <f t="shared" si="1"/>
        <v>100</v>
      </c>
      <c r="L9" s="144">
        <f t="shared" si="2"/>
        <v>100</v>
      </c>
      <c r="M9" s="33">
        <f t="shared" si="3"/>
        <v>100</v>
      </c>
    </row>
    <row r="10" spans="1:13" ht="15" customHeight="1">
      <c r="A10" s="145" t="s">
        <v>180</v>
      </c>
      <c r="B10" s="146" t="s">
        <v>181</v>
      </c>
      <c r="C10" s="147" t="s">
        <v>182</v>
      </c>
      <c r="D10" s="148" t="s">
        <v>183</v>
      </c>
      <c r="E10" s="148" t="s">
        <v>184</v>
      </c>
      <c r="F10" s="52">
        <v>100</v>
      </c>
      <c r="G10" s="52">
        <v>100</v>
      </c>
      <c r="H10" s="60">
        <v>100</v>
      </c>
      <c r="I10" s="105">
        <f t="shared" si="0"/>
        <v>100</v>
      </c>
      <c r="J10" s="149">
        <v>-16</v>
      </c>
      <c r="K10" s="107">
        <f t="shared" si="1"/>
        <v>100</v>
      </c>
      <c r="L10" s="144">
        <f t="shared" si="2"/>
        <v>100</v>
      </c>
      <c r="M10" s="33">
        <f t="shared" si="3"/>
        <v>100</v>
      </c>
    </row>
    <row r="11" spans="1:13" ht="15" customHeight="1">
      <c r="A11" s="145" t="s">
        <v>185</v>
      </c>
      <c r="B11" s="146" t="s">
        <v>186</v>
      </c>
      <c r="C11" s="150" t="s">
        <v>187</v>
      </c>
      <c r="D11" s="58" t="s">
        <v>103</v>
      </c>
      <c r="E11" s="148" t="s">
        <v>188</v>
      </c>
      <c r="F11" s="52">
        <v>100</v>
      </c>
      <c r="G11" s="52">
        <v>100</v>
      </c>
      <c r="H11" s="60">
        <v>100</v>
      </c>
      <c r="I11" s="105">
        <f t="shared" si="0"/>
        <v>100</v>
      </c>
      <c r="J11" s="149">
        <v>-36</v>
      </c>
      <c r="K11" s="107">
        <f t="shared" si="1"/>
        <v>100</v>
      </c>
      <c r="L11" s="144">
        <f t="shared" si="2"/>
        <v>100</v>
      </c>
      <c r="M11" s="33">
        <f t="shared" si="3"/>
        <v>100</v>
      </c>
    </row>
    <row r="12" spans="1:13" ht="15" customHeight="1">
      <c r="A12" s="145" t="s">
        <v>189</v>
      </c>
      <c r="B12" s="146" t="s">
        <v>190</v>
      </c>
      <c r="C12" s="150" t="s">
        <v>191</v>
      </c>
      <c r="D12" s="151" t="s">
        <v>183</v>
      </c>
      <c r="E12" s="148" t="s">
        <v>192</v>
      </c>
      <c r="F12" s="52">
        <v>100</v>
      </c>
      <c r="G12" s="60">
        <v>98</v>
      </c>
      <c r="H12" s="52">
        <v>100</v>
      </c>
      <c r="I12" s="105">
        <f t="shared" si="0"/>
        <v>100</v>
      </c>
      <c r="J12" s="149"/>
      <c r="K12" s="107">
        <f t="shared" si="1"/>
        <v>100</v>
      </c>
      <c r="L12" s="144">
        <f t="shared" si="2"/>
        <v>98</v>
      </c>
      <c r="M12" s="33">
        <f t="shared" si="3"/>
        <v>98</v>
      </c>
    </row>
    <row r="13" spans="1:13" ht="15" customHeight="1">
      <c r="A13" s="145" t="s">
        <v>193</v>
      </c>
      <c r="B13" s="146" t="s">
        <v>194</v>
      </c>
      <c r="C13" s="147" t="s">
        <v>195</v>
      </c>
      <c r="D13" s="58" t="s">
        <v>103</v>
      </c>
      <c r="E13" s="148" t="s">
        <v>196</v>
      </c>
      <c r="F13" s="52">
        <v>100</v>
      </c>
      <c r="G13" s="60">
        <v>94</v>
      </c>
      <c r="H13" s="52">
        <v>100</v>
      </c>
      <c r="I13" s="105">
        <f t="shared" si="0"/>
        <v>100</v>
      </c>
      <c r="J13" s="149"/>
      <c r="K13" s="107">
        <f t="shared" si="1"/>
        <v>100</v>
      </c>
      <c r="L13" s="144">
        <f t="shared" si="2"/>
        <v>94</v>
      </c>
      <c r="M13" s="33">
        <f t="shared" si="3"/>
        <v>94</v>
      </c>
    </row>
    <row r="14" spans="1:13" ht="15" customHeight="1">
      <c r="A14" s="145" t="s">
        <v>193</v>
      </c>
      <c r="B14" s="146" t="s">
        <v>197</v>
      </c>
      <c r="C14" s="147" t="s">
        <v>198</v>
      </c>
      <c r="D14" s="148" t="s">
        <v>199</v>
      </c>
      <c r="E14" s="148" t="s">
        <v>200</v>
      </c>
      <c r="F14" s="60">
        <v>94</v>
      </c>
      <c r="G14" s="52">
        <v>100</v>
      </c>
      <c r="H14" s="52">
        <v>100</v>
      </c>
      <c r="I14" s="105">
        <f t="shared" si="0"/>
        <v>100</v>
      </c>
      <c r="J14" s="149"/>
      <c r="K14" s="107">
        <f t="shared" si="1"/>
        <v>100</v>
      </c>
      <c r="L14" s="144">
        <f t="shared" si="2"/>
        <v>94</v>
      </c>
      <c r="M14" s="33">
        <f t="shared" si="3"/>
        <v>94</v>
      </c>
    </row>
    <row r="15" spans="1:13" s="152" customFormat="1" ht="15" customHeight="1">
      <c r="A15" s="145" t="s">
        <v>193</v>
      </c>
      <c r="B15" s="146" t="s">
        <v>98</v>
      </c>
      <c r="C15" s="150" t="s">
        <v>99</v>
      </c>
      <c r="D15" s="151" t="s">
        <v>95</v>
      </c>
      <c r="E15" s="148" t="s">
        <v>201</v>
      </c>
      <c r="F15" s="60">
        <v>94</v>
      </c>
      <c r="G15" s="52">
        <v>100</v>
      </c>
      <c r="H15" s="52">
        <v>100</v>
      </c>
      <c r="I15" s="105">
        <f t="shared" si="0"/>
        <v>100</v>
      </c>
      <c r="J15" s="149"/>
      <c r="K15" s="107">
        <f t="shared" si="1"/>
        <v>100</v>
      </c>
      <c r="L15" s="144">
        <f t="shared" si="2"/>
        <v>94</v>
      </c>
      <c r="M15" s="33">
        <f t="shared" si="3"/>
        <v>94</v>
      </c>
    </row>
    <row r="16" spans="1:13" ht="15" customHeight="1">
      <c r="A16" s="145" t="s">
        <v>202</v>
      </c>
      <c r="B16" s="146" t="s">
        <v>203</v>
      </c>
      <c r="C16" s="147" t="s">
        <v>204</v>
      </c>
      <c r="D16" s="148" t="s">
        <v>183</v>
      </c>
      <c r="E16" s="148" t="s">
        <v>205</v>
      </c>
      <c r="F16" s="60">
        <v>92</v>
      </c>
      <c r="G16" s="52">
        <v>100</v>
      </c>
      <c r="H16" s="52">
        <v>100</v>
      </c>
      <c r="I16" s="105">
        <f t="shared" si="0"/>
        <v>100</v>
      </c>
      <c r="J16" s="149"/>
      <c r="K16" s="107">
        <f t="shared" si="1"/>
        <v>100</v>
      </c>
      <c r="L16" s="144">
        <f t="shared" si="2"/>
        <v>92</v>
      </c>
      <c r="M16" s="33">
        <f t="shared" si="3"/>
        <v>92</v>
      </c>
    </row>
    <row r="17" spans="1:13" ht="15" customHeight="1">
      <c r="A17" s="145" t="s">
        <v>206</v>
      </c>
      <c r="B17" s="146" t="s">
        <v>207</v>
      </c>
      <c r="C17" s="147" t="s">
        <v>208</v>
      </c>
      <c r="D17" s="148" t="s">
        <v>183</v>
      </c>
      <c r="E17" s="148" t="s">
        <v>209</v>
      </c>
      <c r="F17" s="52">
        <v>100</v>
      </c>
      <c r="G17" s="60">
        <v>89</v>
      </c>
      <c r="H17" s="52">
        <v>100</v>
      </c>
      <c r="I17" s="105">
        <f t="shared" si="0"/>
        <v>100</v>
      </c>
      <c r="J17" s="149"/>
      <c r="K17" s="107">
        <f t="shared" si="1"/>
        <v>100</v>
      </c>
      <c r="L17" s="144">
        <f t="shared" si="2"/>
        <v>89</v>
      </c>
      <c r="M17" s="33">
        <f t="shared" si="3"/>
        <v>89</v>
      </c>
    </row>
    <row r="18" spans="1:13" ht="15" customHeight="1">
      <c r="A18" s="145" t="s">
        <v>210</v>
      </c>
      <c r="B18" s="146" t="s">
        <v>211</v>
      </c>
      <c r="C18" s="150" t="s">
        <v>212</v>
      </c>
      <c r="D18" s="151" t="s">
        <v>183</v>
      </c>
      <c r="E18" s="151" t="s">
        <v>213</v>
      </c>
      <c r="F18" s="52">
        <v>100</v>
      </c>
      <c r="G18" s="60">
        <v>88</v>
      </c>
      <c r="H18" s="52">
        <v>100</v>
      </c>
      <c r="I18" s="105">
        <f t="shared" si="0"/>
        <v>100</v>
      </c>
      <c r="J18" s="149"/>
      <c r="K18" s="107">
        <f t="shared" si="1"/>
        <v>100</v>
      </c>
      <c r="L18" s="144">
        <f t="shared" si="2"/>
        <v>88</v>
      </c>
      <c r="M18" s="33">
        <f t="shared" si="3"/>
        <v>88</v>
      </c>
    </row>
    <row r="19" spans="1:13" ht="15" customHeight="1">
      <c r="A19" s="145" t="s">
        <v>214</v>
      </c>
      <c r="B19" s="153" t="s">
        <v>215</v>
      </c>
      <c r="C19" s="154" t="s">
        <v>216</v>
      </c>
      <c r="D19" s="155" t="s">
        <v>147</v>
      </c>
      <c r="E19" s="155" t="s">
        <v>217</v>
      </c>
      <c r="F19" s="52">
        <v>100</v>
      </c>
      <c r="G19" s="52">
        <v>100</v>
      </c>
      <c r="H19" s="60">
        <v>0</v>
      </c>
      <c r="I19" s="105">
        <f t="shared" si="0"/>
        <v>100</v>
      </c>
      <c r="J19" s="149"/>
      <c r="K19" s="107">
        <f t="shared" si="1"/>
        <v>100</v>
      </c>
      <c r="L19" s="144">
        <f t="shared" si="2"/>
        <v>0</v>
      </c>
      <c r="M19" s="33">
        <f t="shared" si="3"/>
        <v>0</v>
      </c>
    </row>
    <row r="20" spans="1:13" ht="15" customHeight="1">
      <c r="A20" s="145" t="s">
        <v>214</v>
      </c>
      <c r="B20" s="153" t="s">
        <v>218</v>
      </c>
      <c r="C20" s="154" t="s">
        <v>219</v>
      </c>
      <c r="D20" s="155" t="s">
        <v>147</v>
      </c>
      <c r="E20" s="155" t="s">
        <v>220</v>
      </c>
      <c r="F20" s="52">
        <v>100</v>
      </c>
      <c r="G20" s="52">
        <v>100</v>
      </c>
      <c r="H20" s="60">
        <v>0</v>
      </c>
      <c r="I20" s="105">
        <f t="shared" si="0"/>
        <v>100</v>
      </c>
      <c r="J20" s="149"/>
      <c r="K20" s="107">
        <f t="shared" si="1"/>
        <v>100</v>
      </c>
      <c r="L20" s="144">
        <f t="shared" si="2"/>
        <v>0</v>
      </c>
      <c r="M20" s="33">
        <f t="shared" si="3"/>
        <v>0</v>
      </c>
    </row>
    <row r="21" spans="1:13" ht="15" customHeight="1">
      <c r="A21" s="145" t="s">
        <v>221</v>
      </c>
      <c r="B21" s="146" t="s">
        <v>101</v>
      </c>
      <c r="C21" s="147" t="s">
        <v>102</v>
      </c>
      <c r="D21" s="58" t="s">
        <v>103</v>
      </c>
      <c r="E21" s="148" t="s">
        <v>222</v>
      </c>
      <c r="F21" s="52">
        <v>98</v>
      </c>
      <c r="G21" s="52">
        <v>98</v>
      </c>
      <c r="H21" s="60">
        <v>94</v>
      </c>
      <c r="I21" s="105">
        <f t="shared" si="0"/>
        <v>98</v>
      </c>
      <c r="J21" s="149"/>
      <c r="K21" s="107">
        <f t="shared" si="1"/>
        <v>98</v>
      </c>
      <c r="L21" s="144">
        <f t="shared" si="2"/>
        <v>94</v>
      </c>
      <c r="M21" s="33">
        <f t="shared" si="3"/>
        <v>94</v>
      </c>
    </row>
    <row r="22" spans="1:13" ht="15" customHeight="1">
      <c r="A22" s="145" t="s">
        <v>223</v>
      </c>
      <c r="B22" s="146" t="s">
        <v>224</v>
      </c>
      <c r="C22" s="147" t="s">
        <v>225</v>
      </c>
      <c r="D22" s="148" t="s">
        <v>183</v>
      </c>
      <c r="E22" s="148" t="s">
        <v>226</v>
      </c>
      <c r="F22" s="52">
        <v>94</v>
      </c>
      <c r="G22" s="52">
        <v>100</v>
      </c>
      <c r="H22" s="60">
        <v>94</v>
      </c>
      <c r="I22" s="105">
        <f t="shared" si="0"/>
        <v>97</v>
      </c>
      <c r="J22" s="149"/>
      <c r="K22" s="107">
        <f t="shared" si="1"/>
        <v>97</v>
      </c>
      <c r="L22" s="144">
        <f t="shared" si="2"/>
        <v>94</v>
      </c>
      <c r="M22" s="33">
        <f t="shared" si="3"/>
        <v>94</v>
      </c>
    </row>
    <row r="23" spans="1:13" ht="15" customHeight="1">
      <c r="A23" s="145" t="s">
        <v>227</v>
      </c>
      <c r="B23" s="146" t="s">
        <v>228</v>
      </c>
      <c r="C23" s="147" t="s">
        <v>229</v>
      </c>
      <c r="D23" s="155" t="s">
        <v>230</v>
      </c>
      <c r="E23" s="148" t="s">
        <v>231</v>
      </c>
      <c r="F23" s="52">
        <v>94</v>
      </c>
      <c r="G23" s="52">
        <v>100</v>
      </c>
      <c r="H23" s="60">
        <v>93</v>
      </c>
      <c r="I23" s="53">
        <f t="shared" si="0"/>
        <v>97</v>
      </c>
      <c r="J23" s="156"/>
      <c r="K23" s="55">
        <f t="shared" si="1"/>
        <v>97</v>
      </c>
      <c r="L23" s="157">
        <f t="shared" si="2"/>
        <v>93</v>
      </c>
      <c r="M23" s="158">
        <f t="shared" si="3"/>
        <v>93</v>
      </c>
    </row>
    <row r="24" spans="1:13" ht="15" customHeight="1">
      <c r="A24" s="145" t="s">
        <v>232</v>
      </c>
      <c r="B24" s="159" t="s">
        <v>233</v>
      </c>
      <c r="C24" s="160" t="s">
        <v>234</v>
      </c>
      <c r="D24" s="148" t="s">
        <v>183</v>
      </c>
      <c r="E24" s="161" t="s">
        <v>235</v>
      </c>
      <c r="F24" s="162">
        <v>91</v>
      </c>
      <c r="G24" s="163">
        <v>100</v>
      </c>
      <c r="H24" s="163">
        <v>94</v>
      </c>
      <c r="I24" s="105">
        <f t="shared" si="0"/>
        <v>97</v>
      </c>
      <c r="J24" s="149"/>
      <c r="K24" s="107">
        <f t="shared" si="1"/>
        <v>97</v>
      </c>
      <c r="L24" s="144">
        <f t="shared" si="2"/>
        <v>91</v>
      </c>
      <c r="M24" s="33">
        <f t="shared" si="3"/>
        <v>91</v>
      </c>
    </row>
    <row r="25" spans="1:13" s="152" customFormat="1" ht="15" customHeight="1">
      <c r="A25" s="145" t="s">
        <v>236</v>
      </c>
      <c r="B25" s="146" t="s">
        <v>237</v>
      </c>
      <c r="C25" s="147" t="s">
        <v>238</v>
      </c>
      <c r="D25" s="148" t="s">
        <v>183</v>
      </c>
      <c r="E25" s="148" t="s">
        <v>239</v>
      </c>
      <c r="F25" s="52">
        <v>100</v>
      </c>
      <c r="G25" s="60">
        <v>89</v>
      </c>
      <c r="H25" s="52">
        <v>94</v>
      </c>
      <c r="I25" s="105">
        <f t="shared" si="0"/>
        <v>97</v>
      </c>
      <c r="J25" s="149"/>
      <c r="K25" s="107">
        <f t="shared" si="1"/>
        <v>97</v>
      </c>
      <c r="L25" s="144">
        <f t="shared" si="2"/>
        <v>89</v>
      </c>
      <c r="M25" s="33">
        <f t="shared" si="3"/>
        <v>89</v>
      </c>
    </row>
    <row r="26" spans="1:13" ht="15" customHeight="1">
      <c r="A26" s="145" t="s">
        <v>240</v>
      </c>
      <c r="B26" s="159" t="s">
        <v>241</v>
      </c>
      <c r="C26" s="160" t="s">
        <v>242</v>
      </c>
      <c r="D26" s="148" t="s">
        <v>183</v>
      </c>
      <c r="E26" s="161" t="s">
        <v>192</v>
      </c>
      <c r="F26" s="163">
        <v>98</v>
      </c>
      <c r="G26" s="162">
        <v>88</v>
      </c>
      <c r="H26" s="163">
        <v>96</v>
      </c>
      <c r="I26" s="164">
        <f t="shared" si="0"/>
        <v>97</v>
      </c>
      <c r="J26" s="165"/>
      <c r="K26" s="166">
        <f t="shared" si="1"/>
        <v>97</v>
      </c>
      <c r="L26" s="144">
        <f t="shared" si="2"/>
        <v>88</v>
      </c>
      <c r="M26" s="33">
        <f t="shared" si="3"/>
        <v>88</v>
      </c>
    </row>
    <row r="27" spans="1:13" ht="15" customHeight="1">
      <c r="A27" s="145" t="s">
        <v>243</v>
      </c>
      <c r="B27" s="146" t="s">
        <v>106</v>
      </c>
      <c r="C27" s="150" t="s">
        <v>107</v>
      </c>
      <c r="D27" s="58" t="s">
        <v>103</v>
      </c>
      <c r="E27" s="148" t="s">
        <v>244</v>
      </c>
      <c r="F27" s="52">
        <v>94</v>
      </c>
      <c r="G27" s="52">
        <v>100</v>
      </c>
      <c r="H27" s="60">
        <v>0</v>
      </c>
      <c r="I27" s="105">
        <f t="shared" si="0"/>
        <v>97</v>
      </c>
      <c r="J27" s="149"/>
      <c r="K27" s="107">
        <f t="shared" si="1"/>
        <v>97</v>
      </c>
      <c r="L27" s="144">
        <f t="shared" si="2"/>
        <v>0</v>
      </c>
      <c r="M27" s="33">
        <f t="shared" si="3"/>
        <v>0</v>
      </c>
    </row>
    <row r="28" spans="1:13" ht="15" customHeight="1">
      <c r="A28" s="145" t="s">
        <v>245</v>
      </c>
      <c r="B28" s="146" t="s">
        <v>246</v>
      </c>
      <c r="C28" s="147" t="s">
        <v>247</v>
      </c>
      <c r="D28" s="58" t="s">
        <v>103</v>
      </c>
      <c r="E28" s="148" t="s">
        <v>248</v>
      </c>
      <c r="F28" s="60">
        <v>88</v>
      </c>
      <c r="G28" s="52">
        <v>88</v>
      </c>
      <c r="H28" s="52">
        <v>100</v>
      </c>
      <c r="I28" s="105">
        <f t="shared" si="0"/>
        <v>94</v>
      </c>
      <c r="J28" s="149"/>
      <c r="K28" s="107">
        <f t="shared" si="1"/>
        <v>94</v>
      </c>
      <c r="L28" s="33"/>
      <c r="M28" s="33">
        <f t="shared" si="3"/>
        <v>88</v>
      </c>
    </row>
    <row r="29" spans="1:13" ht="15" customHeight="1">
      <c r="A29" s="145" t="s">
        <v>249</v>
      </c>
      <c r="B29" s="146" t="s">
        <v>250</v>
      </c>
      <c r="C29" s="147" t="s">
        <v>251</v>
      </c>
      <c r="D29" s="58" t="s">
        <v>103</v>
      </c>
      <c r="E29" s="148" t="s">
        <v>252</v>
      </c>
      <c r="F29" s="52">
        <v>84</v>
      </c>
      <c r="G29" s="52">
        <v>100</v>
      </c>
      <c r="H29" s="60">
        <v>83</v>
      </c>
      <c r="I29" s="105">
        <f t="shared" si="0"/>
        <v>92</v>
      </c>
      <c r="J29" s="149"/>
      <c r="K29" s="107">
        <f t="shared" si="1"/>
        <v>92</v>
      </c>
      <c r="L29" s="33"/>
      <c r="M29" s="33">
        <f t="shared" si="3"/>
        <v>83</v>
      </c>
    </row>
    <row r="30" spans="1:13" ht="15" customHeight="1">
      <c r="A30" s="145" t="s">
        <v>253</v>
      </c>
      <c r="B30" s="146" t="s">
        <v>254</v>
      </c>
      <c r="C30" s="147" t="s">
        <v>255</v>
      </c>
      <c r="D30" s="148" t="s">
        <v>95</v>
      </c>
      <c r="E30" s="148" t="s">
        <v>256</v>
      </c>
      <c r="F30" s="60">
        <v>80</v>
      </c>
      <c r="G30" s="52">
        <v>92</v>
      </c>
      <c r="H30" s="52">
        <v>92</v>
      </c>
      <c r="I30" s="105">
        <f t="shared" si="0"/>
        <v>92</v>
      </c>
      <c r="J30" s="149"/>
      <c r="K30" s="107">
        <f t="shared" si="1"/>
        <v>92</v>
      </c>
      <c r="L30" s="144">
        <f>MIN(F30:H30)</f>
        <v>80</v>
      </c>
      <c r="M30" s="33">
        <f t="shared" si="3"/>
        <v>80</v>
      </c>
    </row>
    <row r="31" spans="1:13" ht="15" customHeight="1">
      <c r="A31" s="145" t="s">
        <v>257</v>
      </c>
      <c r="B31" s="146" t="s">
        <v>88</v>
      </c>
      <c r="C31" s="150" t="s">
        <v>89</v>
      </c>
      <c r="D31" s="151" t="s">
        <v>90</v>
      </c>
      <c r="E31" s="151" t="s">
        <v>258</v>
      </c>
      <c r="F31" s="52">
        <v>89</v>
      </c>
      <c r="G31" s="60">
        <v>83</v>
      </c>
      <c r="H31" s="52">
        <v>94</v>
      </c>
      <c r="I31" s="105">
        <f t="shared" si="0"/>
        <v>91.5</v>
      </c>
      <c r="J31" s="149"/>
      <c r="K31" s="107">
        <f t="shared" si="1"/>
        <v>91.5</v>
      </c>
      <c r="L31" s="144">
        <f>MIN(F31:H31)</f>
        <v>83</v>
      </c>
      <c r="M31" s="33">
        <f t="shared" si="3"/>
        <v>83</v>
      </c>
    </row>
    <row r="32" spans="1:13" ht="15" customHeight="1">
      <c r="A32" s="167" t="s">
        <v>259</v>
      </c>
      <c r="B32" s="168" t="s">
        <v>260</v>
      </c>
      <c r="C32" s="66" t="s">
        <v>261</v>
      </c>
      <c r="D32" s="169" t="s">
        <v>262</v>
      </c>
      <c r="E32" s="170" t="s">
        <v>263</v>
      </c>
      <c r="F32" s="66">
        <v>83</v>
      </c>
      <c r="G32" s="66">
        <v>78</v>
      </c>
      <c r="H32" s="68">
        <v>64</v>
      </c>
      <c r="I32" s="67">
        <f t="shared" si="0"/>
        <v>80.5</v>
      </c>
      <c r="J32" s="171"/>
      <c r="K32" s="70">
        <f t="shared" si="1"/>
        <v>80.5</v>
      </c>
      <c r="L32" s="157">
        <f>MIN(F32:H32)</f>
        <v>64</v>
      </c>
      <c r="M32" s="158">
        <f t="shared" si="3"/>
        <v>64</v>
      </c>
    </row>
    <row r="33" ht="15" customHeight="1"/>
    <row r="34" spans="2:10" ht="15" customHeight="1">
      <c r="B34" s="73" t="s">
        <v>111</v>
      </c>
      <c r="C34" s="379" t="s">
        <v>74</v>
      </c>
      <c r="D34" s="379"/>
      <c r="E34" s="172" t="s">
        <v>75</v>
      </c>
      <c r="F34" s="377" t="s">
        <v>110</v>
      </c>
      <c r="G34" s="377"/>
      <c r="H34" s="377"/>
      <c r="I34" s="86"/>
      <c r="J34" s="86"/>
    </row>
    <row r="35" spans="2:10" ht="15" customHeight="1">
      <c r="B35" s="77" t="s">
        <v>264</v>
      </c>
      <c r="C35" s="369" t="s">
        <v>25</v>
      </c>
      <c r="D35" s="369"/>
      <c r="E35" s="78" t="s">
        <v>26</v>
      </c>
      <c r="F35" s="390"/>
      <c r="G35" s="390"/>
      <c r="H35" s="390"/>
      <c r="I35" s="173"/>
      <c r="J35" s="173"/>
    </row>
    <row r="36" spans="2:10" ht="15" customHeight="1">
      <c r="B36" s="77" t="s">
        <v>265</v>
      </c>
      <c r="C36" s="369" t="s">
        <v>40</v>
      </c>
      <c r="D36" s="369"/>
      <c r="E36" s="78" t="s">
        <v>41</v>
      </c>
      <c r="F36" s="390"/>
      <c r="G36" s="390"/>
      <c r="H36" s="390"/>
      <c r="I36" s="89"/>
      <c r="J36" s="89"/>
    </row>
    <row r="37" spans="2:10" ht="15" customHeight="1">
      <c r="B37" s="77"/>
      <c r="C37" s="389" t="s">
        <v>42</v>
      </c>
      <c r="D37" s="389"/>
      <c r="E37" s="78" t="s">
        <v>43</v>
      </c>
      <c r="F37" s="390"/>
      <c r="G37" s="390"/>
      <c r="H37" s="390"/>
      <c r="I37" s="89"/>
      <c r="J37" s="89"/>
    </row>
    <row r="38" spans="2:10" ht="15" customHeight="1">
      <c r="B38" s="77"/>
      <c r="C38" s="389" t="s">
        <v>44</v>
      </c>
      <c r="D38" s="389"/>
      <c r="E38" s="78" t="s">
        <v>45</v>
      </c>
      <c r="F38" s="390"/>
      <c r="G38" s="390"/>
      <c r="H38" s="390"/>
      <c r="I38" s="89"/>
      <c r="J38" s="89"/>
    </row>
    <row r="39" spans="2:10" ht="15" customHeight="1">
      <c r="B39" s="77"/>
      <c r="C39" s="389" t="s">
        <v>46</v>
      </c>
      <c r="D39" s="389"/>
      <c r="E39" s="78" t="s">
        <v>47</v>
      </c>
      <c r="F39" s="390"/>
      <c r="G39" s="390"/>
      <c r="H39" s="390"/>
      <c r="I39" s="89"/>
      <c r="J39" s="89"/>
    </row>
    <row r="40" spans="2:10" ht="15" customHeight="1">
      <c r="B40" s="75" t="s">
        <v>119</v>
      </c>
      <c r="C40" s="389" t="s">
        <v>17</v>
      </c>
      <c r="D40" s="389"/>
      <c r="E40" s="78" t="s">
        <v>18</v>
      </c>
      <c r="F40" s="390"/>
      <c r="G40" s="390"/>
      <c r="H40" s="390"/>
      <c r="I40" s="88"/>
      <c r="J40" s="88"/>
    </row>
    <row r="41" spans="2:10" ht="15" customHeight="1">
      <c r="B41" s="83" t="s">
        <v>120</v>
      </c>
      <c r="C41" s="365" t="s">
        <v>121</v>
      </c>
      <c r="D41" s="365"/>
      <c r="E41" s="85" t="s">
        <v>122</v>
      </c>
      <c r="F41" s="388"/>
      <c r="G41" s="388"/>
      <c r="H41" s="388"/>
      <c r="I41" s="174"/>
      <c r="J41" s="174"/>
    </row>
    <row r="43" ht="12.75">
      <c r="E43" s="175"/>
    </row>
  </sheetData>
  <sheetProtection selectLockedCells="1" selectUnlockedCells="1"/>
  <mergeCells count="28">
    <mergeCell ref="D6:D7"/>
    <mergeCell ref="E6:E7"/>
    <mergeCell ref="F6:H6"/>
    <mergeCell ref="I6:I7"/>
    <mergeCell ref="J6:J7"/>
    <mergeCell ref="K6:K7"/>
    <mergeCell ref="C34:D34"/>
    <mergeCell ref="F34:H34"/>
    <mergeCell ref="A1:L1"/>
    <mergeCell ref="A2:L2"/>
    <mergeCell ref="A3:B4"/>
    <mergeCell ref="A6:A7"/>
    <mergeCell ref="B6:B7"/>
    <mergeCell ref="C6:C7"/>
    <mergeCell ref="C37:D37"/>
    <mergeCell ref="F37:H37"/>
    <mergeCell ref="C38:D38"/>
    <mergeCell ref="F38:H38"/>
    <mergeCell ref="C35:D35"/>
    <mergeCell ref="F35:H35"/>
    <mergeCell ref="C36:D36"/>
    <mergeCell ref="F36:H36"/>
    <mergeCell ref="C41:D41"/>
    <mergeCell ref="F41:H41"/>
    <mergeCell ref="C39:D39"/>
    <mergeCell ref="F39:H39"/>
    <mergeCell ref="C40:D40"/>
    <mergeCell ref="F40:H40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80" zoomScaleNormal="80" zoomScalePageLayoutView="0" workbookViewId="0" topLeftCell="A1">
      <selection activeCell="B35" sqref="B35"/>
    </sheetView>
  </sheetViews>
  <sheetFormatPr defaultColWidth="9.00390625" defaultRowHeight="12.75"/>
  <cols>
    <col min="1" max="1" width="5.37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5.25390625" style="0" customWidth="1"/>
    <col min="6" max="8" width="6.75390625" style="33" customWidth="1"/>
    <col min="9" max="9" width="9.25390625" style="33" customWidth="1"/>
    <col min="10" max="10" width="5.875" style="33" customWidth="1"/>
    <col min="11" max="11" width="9.25390625" style="0" customWidth="1"/>
  </cols>
  <sheetData>
    <row r="1" spans="1:12" ht="15" customHeight="1">
      <c r="A1" s="382" t="s">
        <v>70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15" customHeight="1">
      <c r="A2" s="382" t="s">
        <v>71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7" ht="19.5" customHeight="1">
      <c r="A3" s="392" t="s">
        <v>266</v>
      </c>
      <c r="B3" s="392"/>
      <c r="C3" s="137"/>
      <c r="D3" s="32"/>
      <c r="E3" s="32"/>
      <c r="F3" s="32"/>
      <c r="G3" s="32"/>
    </row>
    <row r="4" spans="1:7" ht="19.5" customHeight="1">
      <c r="A4" s="392"/>
      <c r="B4" s="392"/>
      <c r="C4" s="137"/>
      <c r="D4" s="32"/>
      <c r="E4" s="32"/>
      <c r="F4" s="32"/>
      <c r="G4" s="32"/>
    </row>
    <row r="5" ht="12" customHeight="1"/>
    <row r="6" spans="1:13" ht="12.75" customHeight="1">
      <c r="A6" s="384" t="s">
        <v>73</v>
      </c>
      <c r="B6" s="393" t="s">
        <v>74</v>
      </c>
      <c r="C6" s="393" t="s">
        <v>75</v>
      </c>
      <c r="D6" s="393" t="s">
        <v>76</v>
      </c>
      <c r="E6" s="393" t="s">
        <v>77</v>
      </c>
      <c r="F6" s="394" t="s">
        <v>81</v>
      </c>
      <c r="G6" s="394"/>
      <c r="H6" s="394"/>
      <c r="I6" s="380" t="s">
        <v>83</v>
      </c>
      <c r="J6" s="380" t="s">
        <v>173</v>
      </c>
      <c r="K6" s="391" t="s">
        <v>84</v>
      </c>
      <c r="L6" s="33"/>
      <c r="M6" s="33"/>
    </row>
    <row r="7" spans="1:13" ht="12.75">
      <c r="A7" s="384"/>
      <c r="B7" s="393"/>
      <c r="C7" s="393"/>
      <c r="D7" s="393"/>
      <c r="E7" s="393"/>
      <c r="F7" s="138" t="s">
        <v>85</v>
      </c>
      <c r="G7" s="138" t="s">
        <v>86</v>
      </c>
      <c r="H7" s="138" t="s">
        <v>87</v>
      </c>
      <c r="I7" s="380"/>
      <c r="J7" s="380"/>
      <c r="K7" s="391"/>
      <c r="L7" s="33"/>
      <c r="M7" s="33"/>
    </row>
    <row r="8" spans="1:13" ht="15" customHeight="1">
      <c r="A8" s="139" t="s">
        <v>174</v>
      </c>
      <c r="B8" s="176" t="s">
        <v>149</v>
      </c>
      <c r="C8" s="177" t="s">
        <v>150</v>
      </c>
      <c r="D8" s="178" t="s">
        <v>90</v>
      </c>
      <c r="E8" s="178" t="s">
        <v>267</v>
      </c>
      <c r="F8" s="43">
        <v>100</v>
      </c>
      <c r="G8" s="43">
        <v>100</v>
      </c>
      <c r="H8" s="45">
        <v>100</v>
      </c>
      <c r="I8" s="97">
        <f aca="true" t="shared" si="0" ref="I8:I29">(F8+G8+H8-MIN(F8:H8))/2</f>
        <v>100</v>
      </c>
      <c r="J8" s="143">
        <v>0</v>
      </c>
      <c r="K8" s="99">
        <f aca="true" t="shared" si="1" ref="K8:K29">I8</f>
        <v>100</v>
      </c>
      <c r="L8" s="33"/>
      <c r="M8" s="33">
        <f aca="true" t="shared" si="2" ref="M8:M29">MIN(F8:H8)</f>
        <v>100</v>
      </c>
    </row>
    <row r="9" spans="1:13" ht="15" customHeight="1">
      <c r="A9" s="145" t="s">
        <v>178</v>
      </c>
      <c r="B9" s="153" t="s">
        <v>268</v>
      </c>
      <c r="C9" s="179" t="s">
        <v>269</v>
      </c>
      <c r="D9" s="155" t="s">
        <v>90</v>
      </c>
      <c r="E9" s="155" t="s">
        <v>270</v>
      </c>
      <c r="F9" s="52">
        <v>100</v>
      </c>
      <c r="G9" s="52">
        <v>100</v>
      </c>
      <c r="H9" s="60">
        <v>100</v>
      </c>
      <c r="I9" s="105">
        <f t="shared" si="0"/>
        <v>100</v>
      </c>
      <c r="J9" s="149">
        <v>-2</v>
      </c>
      <c r="K9" s="107">
        <f t="shared" si="1"/>
        <v>100</v>
      </c>
      <c r="L9" s="180"/>
      <c r="M9" s="33">
        <f t="shared" si="2"/>
        <v>100</v>
      </c>
    </row>
    <row r="10" spans="1:13" ht="15" customHeight="1">
      <c r="A10" s="145" t="s">
        <v>180</v>
      </c>
      <c r="B10" s="146" t="s">
        <v>271</v>
      </c>
      <c r="C10" s="147" t="s">
        <v>272</v>
      </c>
      <c r="D10" s="148" t="s">
        <v>199</v>
      </c>
      <c r="E10" s="148" t="s">
        <v>273</v>
      </c>
      <c r="F10" s="52">
        <v>100</v>
      </c>
      <c r="G10" s="52">
        <v>100</v>
      </c>
      <c r="H10" s="60">
        <v>100</v>
      </c>
      <c r="I10" s="105">
        <f t="shared" si="0"/>
        <v>100</v>
      </c>
      <c r="J10" s="149">
        <v>-4</v>
      </c>
      <c r="K10" s="107">
        <f t="shared" si="1"/>
        <v>100</v>
      </c>
      <c r="L10" s="144">
        <f>MIN(F10:H10)</f>
        <v>100</v>
      </c>
      <c r="M10" s="33">
        <f t="shared" si="2"/>
        <v>100</v>
      </c>
    </row>
    <row r="11" spans="1:13" ht="15" customHeight="1">
      <c r="A11" s="145" t="s">
        <v>185</v>
      </c>
      <c r="B11" s="153" t="s">
        <v>274</v>
      </c>
      <c r="C11" s="154" t="s">
        <v>275</v>
      </c>
      <c r="D11" s="155" t="s">
        <v>90</v>
      </c>
      <c r="E11" s="155" t="s">
        <v>213</v>
      </c>
      <c r="F11" s="52">
        <v>100</v>
      </c>
      <c r="G11" s="52">
        <v>100</v>
      </c>
      <c r="H11" s="60">
        <v>100</v>
      </c>
      <c r="I11" s="105">
        <f t="shared" si="0"/>
        <v>100</v>
      </c>
      <c r="J11" s="149">
        <v>-8</v>
      </c>
      <c r="K11" s="107">
        <f t="shared" si="1"/>
        <v>100</v>
      </c>
      <c r="L11" s="33"/>
      <c r="M11" s="33">
        <f t="shared" si="2"/>
        <v>100</v>
      </c>
    </row>
    <row r="12" spans="1:13" ht="15" customHeight="1">
      <c r="A12" s="145" t="s">
        <v>276</v>
      </c>
      <c r="B12" s="153" t="s">
        <v>277</v>
      </c>
      <c r="C12" s="179" t="s">
        <v>278</v>
      </c>
      <c r="D12" s="155" t="s">
        <v>90</v>
      </c>
      <c r="E12" s="155" t="s">
        <v>279</v>
      </c>
      <c r="F12" s="52">
        <v>100</v>
      </c>
      <c r="G12" s="60">
        <v>98</v>
      </c>
      <c r="H12" s="52">
        <v>100</v>
      </c>
      <c r="I12" s="105">
        <f t="shared" si="0"/>
        <v>100</v>
      </c>
      <c r="J12" s="149"/>
      <c r="K12" s="107">
        <f t="shared" si="1"/>
        <v>100</v>
      </c>
      <c r="L12" s="180"/>
      <c r="M12" s="33">
        <f t="shared" si="2"/>
        <v>98</v>
      </c>
    </row>
    <row r="13" spans="1:13" ht="15" customHeight="1">
      <c r="A13" s="145" t="s">
        <v>276</v>
      </c>
      <c r="B13" s="153" t="s">
        <v>280</v>
      </c>
      <c r="C13" s="179" t="s">
        <v>281</v>
      </c>
      <c r="D13" s="155" t="s">
        <v>90</v>
      </c>
      <c r="E13" s="155" t="s">
        <v>222</v>
      </c>
      <c r="F13" s="52">
        <v>100</v>
      </c>
      <c r="G13" s="60">
        <v>98</v>
      </c>
      <c r="H13" s="52">
        <v>100</v>
      </c>
      <c r="I13" s="105">
        <f t="shared" si="0"/>
        <v>100</v>
      </c>
      <c r="J13" s="149"/>
      <c r="K13" s="107">
        <f t="shared" si="1"/>
        <v>100</v>
      </c>
      <c r="L13" s="181"/>
      <c r="M13" s="158">
        <f t="shared" si="2"/>
        <v>98</v>
      </c>
    </row>
    <row r="14" spans="1:13" ht="15" customHeight="1">
      <c r="A14" s="145" t="s">
        <v>282</v>
      </c>
      <c r="B14" s="153" t="s">
        <v>283</v>
      </c>
      <c r="C14" s="179" t="s">
        <v>284</v>
      </c>
      <c r="D14" s="148" t="s">
        <v>285</v>
      </c>
      <c r="E14" s="155" t="s">
        <v>286</v>
      </c>
      <c r="F14" s="52">
        <v>100</v>
      </c>
      <c r="G14" s="52">
        <v>100</v>
      </c>
      <c r="H14" s="60">
        <v>94</v>
      </c>
      <c r="I14" s="105">
        <f t="shared" si="0"/>
        <v>100</v>
      </c>
      <c r="J14" s="149"/>
      <c r="K14" s="107">
        <f t="shared" si="1"/>
        <v>100</v>
      </c>
      <c r="L14" s="33"/>
      <c r="M14" s="33">
        <f t="shared" si="2"/>
        <v>94</v>
      </c>
    </row>
    <row r="15" spans="1:13" ht="15" customHeight="1">
      <c r="A15" s="145" t="s">
        <v>287</v>
      </c>
      <c r="B15" s="153" t="s">
        <v>288</v>
      </c>
      <c r="C15" s="179" t="s">
        <v>289</v>
      </c>
      <c r="D15" s="148" t="s">
        <v>285</v>
      </c>
      <c r="E15" s="155" t="s">
        <v>290</v>
      </c>
      <c r="F15" s="52">
        <v>98</v>
      </c>
      <c r="G15" s="60">
        <v>98</v>
      </c>
      <c r="H15" s="52">
        <v>100</v>
      </c>
      <c r="I15" s="105">
        <f t="shared" si="0"/>
        <v>99</v>
      </c>
      <c r="J15" s="149"/>
      <c r="K15" s="107">
        <f t="shared" si="1"/>
        <v>99</v>
      </c>
      <c r="L15" s="180"/>
      <c r="M15" s="33">
        <f t="shared" si="2"/>
        <v>98</v>
      </c>
    </row>
    <row r="16" spans="1:13" ht="15" customHeight="1">
      <c r="A16" s="145" t="s">
        <v>202</v>
      </c>
      <c r="B16" s="153" t="s">
        <v>291</v>
      </c>
      <c r="C16" s="179" t="s">
        <v>292</v>
      </c>
      <c r="D16" s="155" t="s">
        <v>90</v>
      </c>
      <c r="E16" s="155" t="s">
        <v>201</v>
      </c>
      <c r="F16" s="52">
        <v>98</v>
      </c>
      <c r="G16" s="52">
        <v>98</v>
      </c>
      <c r="H16" s="60">
        <v>88</v>
      </c>
      <c r="I16" s="105">
        <f t="shared" si="0"/>
        <v>98</v>
      </c>
      <c r="J16" s="149"/>
      <c r="K16" s="107">
        <f t="shared" si="1"/>
        <v>98</v>
      </c>
      <c r="L16" s="180"/>
      <c r="M16" s="33">
        <f t="shared" si="2"/>
        <v>88</v>
      </c>
    </row>
    <row r="17" spans="1:13" ht="15" customHeight="1">
      <c r="A17" s="145" t="s">
        <v>206</v>
      </c>
      <c r="B17" s="146" t="s">
        <v>293</v>
      </c>
      <c r="C17" s="150" t="s">
        <v>294</v>
      </c>
      <c r="D17" s="151" t="s">
        <v>183</v>
      </c>
      <c r="E17" s="151" t="s">
        <v>213</v>
      </c>
      <c r="F17" s="52">
        <v>95</v>
      </c>
      <c r="G17" s="52">
        <v>100</v>
      </c>
      <c r="H17" s="60">
        <v>94</v>
      </c>
      <c r="I17" s="105">
        <f t="shared" si="0"/>
        <v>97.5</v>
      </c>
      <c r="J17" s="149"/>
      <c r="K17" s="107">
        <f t="shared" si="1"/>
        <v>97.5</v>
      </c>
      <c r="L17" s="180"/>
      <c r="M17" s="33">
        <f t="shared" si="2"/>
        <v>94</v>
      </c>
    </row>
    <row r="18" spans="1:13" ht="15" customHeight="1">
      <c r="A18" s="145" t="s">
        <v>210</v>
      </c>
      <c r="B18" s="146" t="s">
        <v>295</v>
      </c>
      <c r="C18" s="147" t="s">
        <v>296</v>
      </c>
      <c r="D18" s="155" t="s">
        <v>297</v>
      </c>
      <c r="E18" s="148" t="s">
        <v>298</v>
      </c>
      <c r="F18" s="52">
        <v>94</v>
      </c>
      <c r="G18" s="60">
        <v>93</v>
      </c>
      <c r="H18" s="52">
        <v>100</v>
      </c>
      <c r="I18" s="105">
        <f t="shared" si="0"/>
        <v>97</v>
      </c>
      <c r="J18" s="149"/>
      <c r="K18" s="107">
        <f t="shared" si="1"/>
        <v>97</v>
      </c>
      <c r="L18" s="180"/>
      <c r="M18" s="33">
        <f t="shared" si="2"/>
        <v>93</v>
      </c>
    </row>
    <row r="19" spans="1:13" ht="15" customHeight="1">
      <c r="A19" s="145" t="s">
        <v>299</v>
      </c>
      <c r="B19" s="153" t="s">
        <v>300</v>
      </c>
      <c r="C19" s="154" t="s">
        <v>301</v>
      </c>
      <c r="D19" s="155" t="s">
        <v>90</v>
      </c>
      <c r="E19" s="155" t="s">
        <v>302</v>
      </c>
      <c r="F19" s="60">
        <v>86</v>
      </c>
      <c r="G19" s="52">
        <v>98</v>
      </c>
      <c r="H19" s="52">
        <v>94</v>
      </c>
      <c r="I19" s="105">
        <f t="shared" si="0"/>
        <v>96</v>
      </c>
      <c r="J19" s="149"/>
      <c r="K19" s="107">
        <f t="shared" si="1"/>
        <v>96</v>
      </c>
      <c r="L19" s="180"/>
      <c r="M19" s="33">
        <f t="shared" si="2"/>
        <v>86</v>
      </c>
    </row>
    <row r="20" spans="1:13" ht="15" customHeight="1">
      <c r="A20" s="145" t="s">
        <v>303</v>
      </c>
      <c r="B20" s="153" t="s">
        <v>304</v>
      </c>
      <c r="C20" s="179" t="s">
        <v>305</v>
      </c>
      <c r="D20" s="148" t="s">
        <v>285</v>
      </c>
      <c r="E20" s="155" t="s">
        <v>306</v>
      </c>
      <c r="F20" s="60">
        <v>85</v>
      </c>
      <c r="G20" s="52">
        <v>89</v>
      </c>
      <c r="H20" s="52">
        <v>100</v>
      </c>
      <c r="I20" s="105">
        <f t="shared" si="0"/>
        <v>94.5</v>
      </c>
      <c r="J20" s="149"/>
      <c r="K20" s="107">
        <f t="shared" si="1"/>
        <v>94.5</v>
      </c>
      <c r="L20" s="180"/>
      <c r="M20" s="33">
        <f t="shared" si="2"/>
        <v>85</v>
      </c>
    </row>
    <row r="21" spans="1:13" ht="15" customHeight="1">
      <c r="A21" s="145" t="s">
        <v>221</v>
      </c>
      <c r="B21" s="146" t="s">
        <v>307</v>
      </c>
      <c r="C21" s="52" t="s">
        <v>308</v>
      </c>
      <c r="D21" s="182" t="s">
        <v>262</v>
      </c>
      <c r="E21" s="183" t="s">
        <v>309</v>
      </c>
      <c r="F21" s="52">
        <v>94</v>
      </c>
      <c r="G21" s="60">
        <v>86</v>
      </c>
      <c r="H21" s="52">
        <v>92</v>
      </c>
      <c r="I21" s="53">
        <f t="shared" si="0"/>
        <v>93</v>
      </c>
      <c r="J21" s="156"/>
      <c r="K21" s="55">
        <f t="shared" si="1"/>
        <v>93</v>
      </c>
      <c r="L21" s="33"/>
      <c r="M21" s="33">
        <f t="shared" si="2"/>
        <v>86</v>
      </c>
    </row>
    <row r="22" spans="1:13" ht="15" customHeight="1">
      <c r="A22" s="145" t="s">
        <v>223</v>
      </c>
      <c r="B22" s="146" t="s">
        <v>310</v>
      </c>
      <c r="C22" s="150" t="s">
        <v>311</v>
      </c>
      <c r="D22" s="155" t="s">
        <v>147</v>
      </c>
      <c r="E22" s="148" t="s">
        <v>312</v>
      </c>
      <c r="F22" s="60">
        <v>85</v>
      </c>
      <c r="G22" s="52">
        <v>95</v>
      </c>
      <c r="H22" s="52">
        <v>89</v>
      </c>
      <c r="I22" s="105">
        <f t="shared" si="0"/>
        <v>92</v>
      </c>
      <c r="J22" s="149"/>
      <c r="K22" s="107">
        <f t="shared" si="1"/>
        <v>92</v>
      </c>
      <c r="L22" s="180"/>
      <c r="M22" s="33">
        <f t="shared" si="2"/>
        <v>85</v>
      </c>
    </row>
    <row r="23" spans="1:13" ht="15" customHeight="1">
      <c r="A23" s="145" t="s">
        <v>227</v>
      </c>
      <c r="B23" s="153" t="s">
        <v>313</v>
      </c>
      <c r="C23" s="179" t="s">
        <v>314</v>
      </c>
      <c r="D23" s="184" t="s">
        <v>147</v>
      </c>
      <c r="E23" s="184" t="s">
        <v>315</v>
      </c>
      <c r="F23" s="60">
        <v>84</v>
      </c>
      <c r="G23" s="52">
        <v>89</v>
      </c>
      <c r="H23" s="52">
        <v>93</v>
      </c>
      <c r="I23" s="105">
        <f t="shared" si="0"/>
        <v>91</v>
      </c>
      <c r="J23" s="149"/>
      <c r="K23" s="107">
        <f t="shared" si="1"/>
        <v>91</v>
      </c>
      <c r="L23" s="180"/>
      <c r="M23" s="33">
        <f t="shared" si="2"/>
        <v>84</v>
      </c>
    </row>
    <row r="24" spans="1:13" ht="15" customHeight="1">
      <c r="A24" s="145" t="s">
        <v>232</v>
      </c>
      <c r="B24" s="153" t="s">
        <v>316</v>
      </c>
      <c r="C24" s="154" t="s">
        <v>317</v>
      </c>
      <c r="D24" s="155" t="s">
        <v>90</v>
      </c>
      <c r="E24" s="155" t="s">
        <v>213</v>
      </c>
      <c r="F24" s="52">
        <v>95</v>
      </c>
      <c r="G24" s="60">
        <v>82</v>
      </c>
      <c r="H24" s="52">
        <v>83</v>
      </c>
      <c r="I24" s="105">
        <f t="shared" si="0"/>
        <v>89</v>
      </c>
      <c r="J24" s="149"/>
      <c r="K24" s="107">
        <f t="shared" si="1"/>
        <v>89</v>
      </c>
      <c r="L24" s="180"/>
      <c r="M24" s="33">
        <f t="shared" si="2"/>
        <v>82</v>
      </c>
    </row>
    <row r="25" spans="1:13" ht="15" customHeight="1">
      <c r="A25" s="145" t="s">
        <v>236</v>
      </c>
      <c r="B25" s="153" t="s">
        <v>318</v>
      </c>
      <c r="C25" s="179" t="s">
        <v>319</v>
      </c>
      <c r="D25" s="155" t="s">
        <v>147</v>
      </c>
      <c r="E25" s="155" t="s">
        <v>320</v>
      </c>
      <c r="F25" s="52">
        <v>89</v>
      </c>
      <c r="G25" s="52">
        <v>87</v>
      </c>
      <c r="H25" s="60">
        <v>57</v>
      </c>
      <c r="I25" s="105">
        <f t="shared" si="0"/>
        <v>88</v>
      </c>
      <c r="J25" s="149"/>
      <c r="K25" s="107">
        <f t="shared" si="1"/>
        <v>88</v>
      </c>
      <c r="L25" s="144">
        <f>MIN(F25:H25)</f>
        <v>57</v>
      </c>
      <c r="M25" s="33">
        <f t="shared" si="2"/>
        <v>57</v>
      </c>
    </row>
    <row r="26" spans="1:13" s="152" customFormat="1" ht="15" customHeight="1">
      <c r="A26" s="145" t="s">
        <v>240</v>
      </c>
      <c r="B26" s="153" t="s">
        <v>321</v>
      </c>
      <c r="C26" s="154" t="s">
        <v>322</v>
      </c>
      <c r="D26" s="155" t="s">
        <v>90</v>
      </c>
      <c r="E26" s="155" t="s">
        <v>323</v>
      </c>
      <c r="F26" s="52">
        <v>79</v>
      </c>
      <c r="G26" s="60">
        <v>78</v>
      </c>
      <c r="H26" s="52">
        <v>83</v>
      </c>
      <c r="I26" s="105">
        <f t="shared" si="0"/>
        <v>81</v>
      </c>
      <c r="J26" s="149"/>
      <c r="K26" s="107">
        <f t="shared" si="1"/>
        <v>81</v>
      </c>
      <c r="L26" s="33"/>
      <c r="M26" s="33">
        <f t="shared" si="2"/>
        <v>78</v>
      </c>
    </row>
    <row r="27" spans="1:13" ht="15" customHeight="1">
      <c r="A27" s="145" t="s">
        <v>243</v>
      </c>
      <c r="B27" s="146" t="s">
        <v>324</v>
      </c>
      <c r="C27" s="150" t="s">
        <v>325</v>
      </c>
      <c r="D27" s="155" t="s">
        <v>230</v>
      </c>
      <c r="E27" s="148" t="s">
        <v>326</v>
      </c>
      <c r="F27" s="52">
        <v>72</v>
      </c>
      <c r="G27" s="52">
        <v>84</v>
      </c>
      <c r="H27" s="60">
        <v>0</v>
      </c>
      <c r="I27" s="105">
        <f t="shared" si="0"/>
        <v>78</v>
      </c>
      <c r="J27" s="149"/>
      <c r="K27" s="107">
        <f t="shared" si="1"/>
        <v>78</v>
      </c>
      <c r="L27" s="33"/>
      <c r="M27" s="33">
        <f t="shared" si="2"/>
        <v>0</v>
      </c>
    </row>
    <row r="28" spans="1:13" ht="15" customHeight="1">
      <c r="A28" s="145" t="s">
        <v>245</v>
      </c>
      <c r="B28" s="153" t="s">
        <v>327</v>
      </c>
      <c r="C28" s="154" t="s">
        <v>328</v>
      </c>
      <c r="D28" s="185" t="s">
        <v>328</v>
      </c>
      <c r="E28" s="155" t="s">
        <v>329</v>
      </c>
      <c r="F28" s="186">
        <v>84</v>
      </c>
      <c r="G28" s="187">
        <v>53</v>
      </c>
      <c r="H28" s="186">
        <v>67</v>
      </c>
      <c r="I28" s="188">
        <f t="shared" si="0"/>
        <v>75.5</v>
      </c>
      <c r="J28" s="189"/>
      <c r="K28" s="190">
        <f t="shared" si="1"/>
        <v>75.5</v>
      </c>
      <c r="L28" s="180"/>
      <c r="M28" s="33">
        <f t="shared" si="2"/>
        <v>53</v>
      </c>
    </row>
    <row r="29" spans="1:13" ht="15" customHeight="1">
      <c r="A29" s="167" t="s">
        <v>249</v>
      </c>
      <c r="B29" s="168" t="s">
        <v>330</v>
      </c>
      <c r="C29" s="191" t="s">
        <v>331</v>
      </c>
      <c r="D29" s="192" t="s">
        <v>262</v>
      </c>
      <c r="E29" s="169" t="s">
        <v>332</v>
      </c>
      <c r="F29" s="66">
        <v>60</v>
      </c>
      <c r="G29" s="66">
        <v>54</v>
      </c>
      <c r="H29" s="68">
        <v>45</v>
      </c>
      <c r="I29" s="67">
        <f t="shared" si="0"/>
        <v>57</v>
      </c>
      <c r="J29" s="171"/>
      <c r="K29" s="70">
        <f t="shared" si="1"/>
        <v>57</v>
      </c>
      <c r="L29" s="144">
        <f>MIN(F29:H29)</f>
        <v>45</v>
      </c>
      <c r="M29" s="33">
        <f t="shared" si="2"/>
        <v>45</v>
      </c>
    </row>
    <row r="30" ht="15" customHeight="1"/>
    <row r="31" spans="2:10" ht="15" customHeight="1">
      <c r="B31" s="73" t="s">
        <v>111</v>
      </c>
      <c r="C31" s="379" t="s">
        <v>74</v>
      </c>
      <c r="D31" s="379"/>
      <c r="E31" s="172" t="s">
        <v>75</v>
      </c>
      <c r="F31" s="377" t="s">
        <v>110</v>
      </c>
      <c r="G31" s="377"/>
      <c r="H31" s="377"/>
      <c r="I31" s="86"/>
      <c r="J31" s="86"/>
    </row>
    <row r="32" spans="2:10" ht="15" customHeight="1">
      <c r="B32" s="77" t="s">
        <v>264</v>
      </c>
      <c r="C32" s="369" t="s">
        <v>25</v>
      </c>
      <c r="D32" s="369"/>
      <c r="E32" s="78" t="s">
        <v>26</v>
      </c>
      <c r="F32" s="390"/>
      <c r="G32" s="390"/>
      <c r="H32" s="390"/>
      <c r="I32" s="173"/>
      <c r="J32" s="173"/>
    </row>
    <row r="33" spans="2:10" ht="15" customHeight="1">
      <c r="B33" s="77" t="s">
        <v>265</v>
      </c>
      <c r="C33" s="369" t="s">
        <v>40</v>
      </c>
      <c r="D33" s="369"/>
      <c r="E33" s="78" t="s">
        <v>41</v>
      </c>
      <c r="F33" s="390"/>
      <c r="G33" s="390"/>
      <c r="H33" s="390"/>
      <c r="I33" s="89"/>
      <c r="J33" s="89"/>
    </row>
    <row r="34" spans="2:10" ht="15" customHeight="1">
      <c r="B34" s="77"/>
      <c r="C34" s="389" t="s">
        <v>42</v>
      </c>
      <c r="D34" s="389"/>
      <c r="E34" s="78" t="s">
        <v>43</v>
      </c>
      <c r="F34" s="390"/>
      <c r="G34" s="390"/>
      <c r="H34" s="390"/>
      <c r="I34" s="89"/>
      <c r="J34" s="89"/>
    </row>
    <row r="35" spans="2:10" ht="15" customHeight="1">
      <c r="B35" s="77"/>
      <c r="C35" s="389"/>
      <c r="D35" s="389"/>
      <c r="E35" s="78"/>
      <c r="F35" s="390"/>
      <c r="G35" s="390"/>
      <c r="H35" s="390"/>
      <c r="I35" s="89"/>
      <c r="J35" s="89"/>
    </row>
    <row r="36" spans="2:10" ht="15" customHeight="1">
      <c r="B36" s="77"/>
      <c r="C36" s="389"/>
      <c r="D36" s="389"/>
      <c r="E36" s="78"/>
      <c r="F36" s="390"/>
      <c r="G36" s="390"/>
      <c r="H36" s="390"/>
      <c r="I36" s="89"/>
      <c r="J36" s="89"/>
    </row>
    <row r="37" spans="2:10" ht="15" customHeight="1">
      <c r="B37" s="75" t="s">
        <v>119</v>
      </c>
      <c r="C37" s="389" t="s">
        <v>17</v>
      </c>
      <c r="D37" s="389"/>
      <c r="E37" s="78" t="s">
        <v>18</v>
      </c>
      <c r="F37" s="390"/>
      <c r="G37" s="390"/>
      <c r="H37" s="390"/>
      <c r="I37" s="88"/>
      <c r="J37" s="88"/>
    </row>
    <row r="38" spans="2:10" ht="15" customHeight="1">
      <c r="B38" s="83" t="s">
        <v>120</v>
      </c>
      <c r="C38" s="365" t="s">
        <v>121</v>
      </c>
      <c r="D38" s="365"/>
      <c r="E38" s="85" t="s">
        <v>122</v>
      </c>
      <c r="F38" s="388"/>
      <c r="G38" s="388"/>
      <c r="H38" s="388"/>
      <c r="I38" s="174"/>
      <c r="J38" s="174"/>
    </row>
    <row r="40" ht="12.75">
      <c r="E40" s="175"/>
    </row>
  </sheetData>
  <sheetProtection selectLockedCells="1" selectUnlockedCells="1"/>
  <mergeCells count="28">
    <mergeCell ref="D6:D7"/>
    <mergeCell ref="E6:E7"/>
    <mergeCell ref="F6:H6"/>
    <mergeCell ref="I6:I7"/>
    <mergeCell ref="J6:J7"/>
    <mergeCell ref="K6:K7"/>
    <mergeCell ref="C31:D31"/>
    <mergeCell ref="F31:H31"/>
    <mergeCell ref="A1:L1"/>
    <mergeCell ref="A2:L2"/>
    <mergeCell ref="A3:B4"/>
    <mergeCell ref="A6:A7"/>
    <mergeCell ref="B6:B7"/>
    <mergeCell ref="C6:C7"/>
    <mergeCell ref="C34:D34"/>
    <mergeCell ref="F34:H34"/>
    <mergeCell ref="C35:D35"/>
    <mergeCell ref="F35:H35"/>
    <mergeCell ref="C32:D32"/>
    <mergeCell ref="F32:H32"/>
    <mergeCell ref="C33:D33"/>
    <mergeCell ref="F33:H33"/>
    <mergeCell ref="C38:D38"/>
    <mergeCell ref="F38:H38"/>
    <mergeCell ref="C36:D36"/>
    <mergeCell ref="F36:H36"/>
    <mergeCell ref="C37:D37"/>
    <mergeCell ref="F37:H37"/>
  </mergeCells>
  <printOptions/>
  <pageMargins left="0.39375" right="0.39375" top="0.39375" bottom="0.39375" header="0.5118055555555555" footer="0.5118055555555555"/>
  <pageSetup horizontalDpi="300" verticalDpi="300" orientation="landscape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8"/>
  <sheetViews>
    <sheetView zoomScale="80" zoomScaleNormal="80" zoomScalePageLayoutView="0" workbookViewId="0" topLeftCell="A1">
      <selection activeCell="B13" sqref="B1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6" width="9.25390625" style="0" customWidth="1"/>
  </cols>
  <sheetData>
    <row r="1" spans="1:12" ht="15" customHeight="1">
      <c r="A1" s="382" t="s">
        <v>70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15" customHeight="1">
      <c r="A2" s="382" t="s">
        <v>71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12" ht="19.5" customHeight="1">
      <c r="A3" s="383" t="s">
        <v>333</v>
      </c>
      <c r="B3" s="383"/>
      <c r="C3" s="31"/>
      <c r="D3" s="32"/>
      <c r="E3" s="32"/>
      <c r="F3" s="32"/>
      <c r="G3" s="32"/>
      <c r="H3" s="32"/>
      <c r="I3" s="32"/>
      <c r="J3" s="32"/>
      <c r="K3" s="32"/>
      <c r="L3" s="32"/>
    </row>
    <row r="4" spans="1:12" ht="19.5" customHeight="1">
      <c r="A4" s="383"/>
      <c r="B4" s="383"/>
      <c r="C4" s="31"/>
      <c r="D4" s="32"/>
      <c r="E4" s="32"/>
      <c r="F4" s="32"/>
      <c r="G4" s="32"/>
      <c r="H4" s="32"/>
      <c r="I4" s="32"/>
      <c r="J4" s="32"/>
      <c r="K4" s="32"/>
      <c r="L4" s="32"/>
    </row>
    <row r="5" spans="17:20" ht="12" customHeight="1">
      <c r="Q5" s="33"/>
      <c r="S5" s="33"/>
      <c r="T5" s="33"/>
    </row>
    <row r="6" spans="1:20" ht="12.75" customHeight="1">
      <c r="A6" s="396" t="s">
        <v>73</v>
      </c>
      <c r="B6" s="393" t="s">
        <v>74</v>
      </c>
      <c r="C6" s="393" t="s">
        <v>75</v>
      </c>
      <c r="D6" s="393" t="s">
        <v>76</v>
      </c>
      <c r="E6" s="393" t="s">
        <v>77</v>
      </c>
      <c r="F6" s="393" t="s">
        <v>78</v>
      </c>
      <c r="G6" s="381" t="s">
        <v>79</v>
      </c>
      <c r="H6" s="381"/>
      <c r="I6" s="381"/>
      <c r="J6" s="395" t="s">
        <v>80</v>
      </c>
      <c r="K6" s="381" t="s">
        <v>81</v>
      </c>
      <c r="L6" s="381"/>
      <c r="M6" s="381"/>
      <c r="N6" s="395" t="s">
        <v>82</v>
      </c>
      <c r="O6" s="395" t="s">
        <v>83</v>
      </c>
      <c r="P6" s="391" t="s">
        <v>84</v>
      </c>
      <c r="S6" s="33"/>
      <c r="T6" s="33"/>
    </row>
    <row r="7" spans="1:20" ht="12.75">
      <c r="A7" s="396"/>
      <c r="B7" s="393"/>
      <c r="C7" s="393"/>
      <c r="D7" s="393"/>
      <c r="E7" s="393"/>
      <c r="F7" s="393"/>
      <c r="G7" s="138" t="s">
        <v>85</v>
      </c>
      <c r="H7" s="138" t="s">
        <v>86</v>
      </c>
      <c r="I7" s="138" t="s">
        <v>87</v>
      </c>
      <c r="J7" s="395"/>
      <c r="K7" s="193" t="s">
        <v>85</v>
      </c>
      <c r="L7" s="138" t="s">
        <v>86</v>
      </c>
      <c r="M7" s="138" t="s">
        <v>87</v>
      </c>
      <c r="N7" s="395"/>
      <c r="O7" s="395"/>
      <c r="P7" s="391"/>
      <c r="S7" s="33"/>
      <c r="T7" s="33"/>
    </row>
    <row r="8" spans="1:20" ht="15" customHeight="1">
      <c r="A8" s="194">
        <v>1</v>
      </c>
      <c r="B8" s="195" t="s">
        <v>175</v>
      </c>
      <c r="C8" s="196" t="s">
        <v>176</v>
      </c>
      <c r="D8" s="197" t="s">
        <v>90</v>
      </c>
      <c r="E8" s="197" t="s">
        <v>334</v>
      </c>
      <c r="F8" s="198" t="s">
        <v>335</v>
      </c>
      <c r="G8" s="199">
        <v>89</v>
      </c>
      <c r="H8" s="199">
        <v>89</v>
      </c>
      <c r="I8" s="199">
        <v>88</v>
      </c>
      <c r="J8" s="200">
        <f>AVERAGE(G8:I8)</f>
        <v>88.66666666666667</v>
      </c>
      <c r="K8" s="201">
        <v>98</v>
      </c>
      <c r="L8" s="202">
        <v>94</v>
      </c>
      <c r="M8" s="43">
        <v>100</v>
      </c>
      <c r="N8" s="203">
        <f>((K8+L8+M8)-MIN(K8:M8))/2</f>
        <v>99</v>
      </c>
      <c r="O8" s="200">
        <f>J8+N8</f>
        <v>187.66666666666669</v>
      </c>
      <c r="P8" s="204">
        <f>O8</f>
        <v>187.66666666666669</v>
      </c>
      <c r="S8" s="33"/>
      <c r="T8" s="33"/>
    </row>
    <row r="9" spans="1:20" ht="15" customHeight="1">
      <c r="A9" s="100">
        <v>2</v>
      </c>
      <c r="B9" s="56" t="s">
        <v>93</v>
      </c>
      <c r="C9" s="205" t="s">
        <v>94</v>
      </c>
      <c r="D9" s="206" t="s">
        <v>95</v>
      </c>
      <c r="E9" s="206" t="s">
        <v>336</v>
      </c>
      <c r="F9" s="207" t="s">
        <v>335</v>
      </c>
      <c r="G9" s="59">
        <v>87</v>
      </c>
      <c r="H9" s="59">
        <v>84</v>
      </c>
      <c r="I9" s="59">
        <v>85</v>
      </c>
      <c r="J9" s="208">
        <f>AVERAGE(G9:I9)</f>
        <v>85.33333333333333</v>
      </c>
      <c r="K9" s="52">
        <v>100</v>
      </c>
      <c r="L9" s="52">
        <v>100</v>
      </c>
      <c r="M9" s="60">
        <v>100</v>
      </c>
      <c r="N9" s="106">
        <f>((K9+L9+M9)-MIN(K9:M9))/2</f>
        <v>100</v>
      </c>
      <c r="O9" s="105">
        <f>J9+N9</f>
        <v>185.33333333333331</v>
      </c>
      <c r="P9" s="107">
        <f>O9</f>
        <v>185.33333333333331</v>
      </c>
      <c r="S9" s="33"/>
      <c r="T9" s="33"/>
    </row>
    <row r="10" spans="1:20" ht="15" customHeight="1">
      <c r="A10" s="100">
        <v>3</v>
      </c>
      <c r="B10" s="56" t="s">
        <v>233</v>
      </c>
      <c r="C10" s="147" t="s">
        <v>234</v>
      </c>
      <c r="D10" s="148" t="s">
        <v>183</v>
      </c>
      <c r="E10" s="148" t="s">
        <v>337</v>
      </c>
      <c r="F10" s="209" t="s">
        <v>156</v>
      </c>
      <c r="G10" s="210" t="s">
        <v>338</v>
      </c>
      <c r="H10" s="210" t="s">
        <v>338</v>
      </c>
      <c r="I10" s="210" t="s">
        <v>338</v>
      </c>
      <c r="J10" s="208">
        <v>88</v>
      </c>
      <c r="K10" s="52">
        <v>94</v>
      </c>
      <c r="L10" s="60">
        <v>88</v>
      </c>
      <c r="M10" s="52">
        <v>100</v>
      </c>
      <c r="N10" s="106">
        <f>((K10+L10+M10)-MIN(K10:M10))/2</f>
        <v>97</v>
      </c>
      <c r="O10" s="105">
        <f>J10+N10</f>
        <v>185</v>
      </c>
      <c r="P10" s="107">
        <f>O10</f>
        <v>185</v>
      </c>
      <c r="S10" s="33"/>
      <c r="T10" s="33"/>
    </row>
    <row r="11" spans="1:20" ht="15" customHeight="1">
      <c r="A11" s="100">
        <v>4</v>
      </c>
      <c r="B11" s="56" t="s">
        <v>98</v>
      </c>
      <c r="C11" s="205" t="s">
        <v>99</v>
      </c>
      <c r="D11" s="206" t="s">
        <v>95</v>
      </c>
      <c r="E11" s="206" t="s">
        <v>339</v>
      </c>
      <c r="F11" s="207" t="s">
        <v>340</v>
      </c>
      <c r="G11" s="59">
        <v>85</v>
      </c>
      <c r="H11" s="59">
        <v>81</v>
      </c>
      <c r="I11" s="59">
        <v>83</v>
      </c>
      <c r="J11" s="208">
        <f>AVERAGE(G11:I11)</f>
        <v>83</v>
      </c>
      <c r="K11" s="52">
        <v>100</v>
      </c>
      <c r="L11" s="52">
        <v>95</v>
      </c>
      <c r="M11" s="60">
        <v>94</v>
      </c>
      <c r="N11" s="106">
        <f>((K11+L11+M11)-MIN(K11:M11))/2</f>
        <v>97.5</v>
      </c>
      <c r="O11" s="105">
        <f>J11+N11</f>
        <v>180.5</v>
      </c>
      <c r="P11" s="107">
        <f>O11</f>
        <v>180.5</v>
      </c>
      <c r="S11" s="33"/>
      <c r="T11" s="33"/>
    </row>
    <row r="12" spans="1:20" ht="15" customHeight="1">
      <c r="A12" s="211">
        <v>5</v>
      </c>
      <c r="B12" s="212" t="s">
        <v>197</v>
      </c>
      <c r="C12" s="191" t="s">
        <v>198</v>
      </c>
      <c r="D12" s="169" t="s">
        <v>199</v>
      </c>
      <c r="E12" s="169" t="s">
        <v>341</v>
      </c>
      <c r="F12" s="213" t="s">
        <v>132</v>
      </c>
      <c r="G12" s="112">
        <v>90</v>
      </c>
      <c r="H12" s="112">
        <v>89</v>
      </c>
      <c r="I12" s="112">
        <v>90</v>
      </c>
      <c r="J12" s="214">
        <f>AVERAGE(G12:I12)</f>
        <v>89.66666666666667</v>
      </c>
      <c r="K12" s="68">
        <v>36</v>
      </c>
      <c r="L12" s="66">
        <v>84</v>
      </c>
      <c r="M12" s="66">
        <v>88</v>
      </c>
      <c r="N12" s="114">
        <f>((K12+L12+M12)-MIN(K12:M12))/2</f>
        <v>86</v>
      </c>
      <c r="O12" s="113">
        <f>J12+N12</f>
        <v>175.66666666666669</v>
      </c>
      <c r="P12" s="115">
        <f>O12</f>
        <v>175.66666666666669</v>
      </c>
      <c r="S12" s="33"/>
      <c r="T12" s="33"/>
    </row>
    <row r="13" ht="15" customHeight="1"/>
    <row r="14" spans="2:16" ht="15" customHeight="1">
      <c r="B14" s="71" t="s">
        <v>79</v>
      </c>
      <c r="C14" s="376" t="s">
        <v>74</v>
      </c>
      <c r="D14" s="376"/>
      <c r="E14" s="72" t="s">
        <v>75</v>
      </c>
      <c r="F14" s="377" t="s">
        <v>110</v>
      </c>
      <c r="G14" s="377"/>
      <c r="H14" s="377"/>
      <c r="I14" s="378" t="s">
        <v>111</v>
      </c>
      <c r="J14" s="378"/>
      <c r="K14" s="379" t="s">
        <v>74</v>
      </c>
      <c r="L14" s="379"/>
      <c r="M14" s="379"/>
      <c r="N14" s="74" t="s">
        <v>75</v>
      </c>
      <c r="O14" s="377" t="s">
        <v>110</v>
      </c>
      <c r="P14" s="377"/>
    </row>
    <row r="15" spans="2:16" ht="15" customHeight="1">
      <c r="B15" s="75" t="s">
        <v>112</v>
      </c>
      <c r="C15" s="367" t="s">
        <v>25</v>
      </c>
      <c r="D15" s="367"/>
      <c r="E15" s="76" t="s">
        <v>26</v>
      </c>
      <c r="F15" s="366"/>
      <c r="G15" s="366"/>
      <c r="H15" s="366"/>
      <c r="I15" s="374" t="s">
        <v>113</v>
      </c>
      <c r="J15" s="374"/>
      <c r="K15" s="372" t="s">
        <v>21</v>
      </c>
      <c r="L15" s="372"/>
      <c r="M15" s="372"/>
      <c r="N15" s="78" t="s">
        <v>22</v>
      </c>
      <c r="O15" s="366"/>
      <c r="P15" s="366"/>
    </row>
    <row r="16" spans="2:16" ht="15" customHeight="1">
      <c r="B16" s="79" t="s">
        <v>114</v>
      </c>
      <c r="C16" s="367" t="s">
        <v>115</v>
      </c>
      <c r="D16" s="367"/>
      <c r="E16" s="76" t="s">
        <v>116</v>
      </c>
      <c r="F16" s="366"/>
      <c r="G16" s="366"/>
      <c r="H16" s="366"/>
      <c r="I16" s="374" t="s">
        <v>117</v>
      </c>
      <c r="J16" s="374"/>
      <c r="K16" s="372" t="s">
        <v>33</v>
      </c>
      <c r="L16" s="372"/>
      <c r="M16" s="372"/>
      <c r="N16" s="80" t="s">
        <v>34</v>
      </c>
      <c r="O16" s="366"/>
      <c r="P16" s="366"/>
    </row>
    <row r="17" spans="2:16" ht="15" customHeight="1">
      <c r="B17" s="79">
        <v>3</v>
      </c>
      <c r="C17" s="367" t="s">
        <v>17</v>
      </c>
      <c r="D17" s="367"/>
      <c r="E17" s="76" t="s">
        <v>118</v>
      </c>
      <c r="F17" s="366"/>
      <c r="G17" s="366"/>
      <c r="H17" s="366"/>
      <c r="I17" s="373"/>
      <c r="J17" s="373"/>
      <c r="K17" s="372" t="s">
        <v>36</v>
      </c>
      <c r="L17" s="372"/>
      <c r="M17" s="372"/>
      <c r="N17" s="80" t="s">
        <v>37</v>
      </c>
      <c r="O17" s="366"/>
      <c r="P17" s="366"/>
    </row>
    <row r="18" spans="2:16" ht="15" customHeight="1">
      <c r="B18" s="75" t="s">
        <v>137</v>
      </c>
      <c r="C18" s="367" t="s">
        <v>138</v>
      </c>
      <c r="D18" s="367"/>
      <c r="E18" s="76" t="s">
        <v>139</v>
      </c>
      <c r="F18" s="366"/>
      <c r="G18" s="366"/>
      <c r="H18" s="366"/>
      <c r="I18" s="373"/>
      <c r="J18" s="373"/>
      <c r="K18" s="372"/>
      <c r="L18" s="372"/>
      <c r="M18" s="372"/>
      <c r="N18" s="80"/>
      <c r="O18" s="366"/>
      <c r="P18" s="366"/>
    </row>
    <row r="19" spans="2:16" ht="15" customHeight="1">
      <c r="B19" s="75" t="s">
        <v>140</v>
      </c>
      <c r="C19" s="370" t="s">
        <v>141</v>
      </c>
      <c r="D19" s="370"/>
      <c r="E19" s="76" t="s">
        <v>142</v>
      </c>
      <c r="F19" s="366"/>
      <c r="G19" s="366"/>
      <c r="H19" s="366"/>
      <c r="I19" s="371"/>
      <c r="J19" s="371"/>
      <c r="K19" s="372"/>
      <c r="L19" s="372"/>
      <c r="M19" s="372"/>
      <c r="N19" s="80"/>
      <c r="O19" s="366"/>
      <c r="P19" s="366"/>
    </row>
    <row r="20" spans="2:16" ht="15" customHeight="1">
      <c r="B20" s="75" t="s">
        <v>143</v>
      </c>
      <c r="C20" s="367" t="s">
        <v>33</v>
      </c>
      <c r="D20" s="367"/>
      <c r="E20" s="76" t="s">
        <v>34</v>
      </c>
      <c r="F20" s="366"/>
      <c r="G20" s="366"/>
      <c r="H20" s="366"/>
      <c r="I20" s="368" t="s">
        <v>119</v>
      </c>
      <c r="J20" s="368"/>
      <c r="K20" s="369" t="s">
        <v>17</v>
      </c>
      <c r="L20" s="369"/>
      <c r="M20" s="369"/>
      <c r="N20" s="82" t="s">
        <v>18</v>
      </c>
      <c r="O20" s="366"/>
      <c r="P20" s="366"/>
    </row>
    <row r="21" spans="2:16" ht="15" customHeight="1">
      <c r="B21" s="83" t="s">
        <v>120</v>
      </c>
      <c r="C21" s="363" t="s">
        <v>121</v>
      </c>
      <c r="D21" s="363"/>
      <c r="E21" s="84" t="s">
        <v>122</v>
      </c>
      <c r="F21" s="361"/>
      <c r="G21" s="361"/>
      <c r="H21" s="361"/>
      <c r="I21" s="364" t="s">
        <v>120</v>
      </c>
      <c r="J21" s="364"/>
      <c r="K21" s="365" t="s">
        <v>121</v>
      </c>
      <c r="L21" s="365"/>
      <c r="M21" s="365"/>
      <c r="N21" s="85" t="s">
        <v>122</v>
      </c>
      <c r="O21" s="361"/>
      <c r="P21" s="361"/>
    </row>
    <row r="22" spans="1:11" ht="15" customHeight="1">
      <c r="A22" s="86"/>
      <c r="B22" s="86"/>
      <c r="C22" s="362"/>
      <c r="D22" s="362"/>
      <c r="E22" s="86"/>
      <c r="F22" s="87"/>
      <c r="G22" s="87"/>
      <c r="H22" s="88"/>
      <c r="I22" s="88"/>
      <c r="J22" s="88"/>
      <c r="K22" s="88"/>
    </row>
    <row r="23" spans="1:11" ht="15" customHeight="1">
      <c r="A23" s="86"/>
      <c r="B23" s="89"/>
      <c r="C23" s="89"/>
      <c r="E23" s="90"/>
      <c r="F23" s="87"/>
      <c r="G23" s="87"/>
      <c r="H23" s="88"/>
      <c r="I23" s="88"/>
      <c r="J23" s="88"/>
      <c r="K23" s="88"/>
    </row>
    <row r="24" spans="1:11" ht="15" customHeight="1">
      <c r="A24" s="86"/>
      <c r="B24" s="89"/>
      <c r="C24" s="89"/>
      <c r="E24" s="90"/>
      <c r="F24" s="87"/>
      <c r="G24" s="87"/>
      <c r="H24" s="88"/>
      <c r="I24" s="88"/>
      <c r="J24" s="88"/>
      <c r="K24" s="88"/>
    </row>
    <row r="25" spans="1:11" ht="15" customHeight="1">
      <c r="A25" s="86"/>
      <c r="B25" s="89"/>
      <c r="C25" s="89"/>
      <c r="E25" s="90"/>
      <c r="F25" s="89"/>
      <c r="G25" s="87"/>
      <c r="H25" s="88"/>
      <c r="I25" s="88"/>
      <c r="J25" s="88"/>
      <c r="K25" s="88"/>
    </row>
    <row r="26" spans="1:11" ht="15" customHeight="1">
      <c r="A26" s="86"/>
      <c r="B26" s="89"/>
      <c r="C26" s="89"/>
      <c r="E26" s="90"/>
      <c r="F26" s="87"/>
      <c r="G26" s="87"/>
      <c r="H26" s="88"/>
      <c r="I26" s="88"/>
      <c r="J26" s="88"/>
      <c r="K26" s="88"/>
    </row>
    <row r="27" spans="1:3" ht="15" customHeight="1">
      <c r="A27" s="86"/>
      <c r="B27" s="89"/>
      <c r="C27" s="89"/>
    </row>
    <row r="28" spans="1:3" ht="15" customHeight="1">
      <c r="A28" s="86"/>
      <c r="B28" s="89"/>
      <c r="C28" s="89"/>
    </row>
  </sheetData>
  <sheetProtection selectLockedCells="1" selectUnlockedCells="1"/>
  <mergeCells count="56">
    <mergeCell ref="A1:L1"/>
    <mergeCell ref="A2:L2"/>
    <mergeCell ref="A3:B4"/>
    <mergeCell ref="A6:A7"/>
    <mergeCell ref="B6:B7"/>
    <mergeCell ref="C6:C7"/>
    <mergeCell ref="D6:D7"/>
    <mergeCell ref="E6:E7"/>
    <mergeCell ref="F6:F7"/>
    <mergeCell ref="G6:I6"/>
    <mergeCell ref="P6:P7"/>
    <mergeCell ref="C14:D14"/>
    <mergeCell ref="F14:H14"/>
    <mergeCell ref="I14:J14"/>
    <mergeCell ref="K14:M14"/>
    <mergeCell ref="O14:P14"/>
    <mergeCell ref="J6:J7"/>
    <mergeCell ref="K6:M6"/>
    <mergeCell ref="N6:N7"/>
    <mergeCell ref="O6:O7"/>
    <mergeCell ref="O15:P15"/>
    <mergeCell ref="C16:D16"/>
    <mergeCell ref="F16:H16"/>
    <mergeCell ref="I16:J16"/>
    <mergeCell ref="K16:M16"/>
    <mergeCell ref="O16:P16"/>
    <mergeCell ref="C15:D15"/>
    <mergeCell ref="F15:H15"/>
    <mergeCell ref="I15:J15"/>
    <mergeCell ref="K15:M15"/>
    <mergeCell ref="O17:P17"/>
    <mergeCell ref="C18:D18"/>
    <mergeCell ref="F18:H18"/>
    <mergeCell ref="I18:J18"/>
    <mergeCell ref="K18:M18"/>
    <mergeCell ref="O18:P18"/>
    <mergeCell ref="C17:D17"/>
    <mergeCell ref="F17:H17"/>
    <mergeCell ref="I17:J17"/>
    <mergeCell ref="K17:M17"/>
    <mergeCell ref="O19:P19"/>
    <mergeCell ref="C20:D20"/>
    <mergeCell ref="F20:H20"/>
    <mergeCell ref="I20:J20"/>
    <mergeCell ref="K20:M20"/>
    <mergeCell ref="O20:P20"/>
    <mergeCell ref="C19:D19"/>
    <mergeCell ref="F19:H19"/>
    <mergeCell ref="I19:J19"/>
    <mergeCell ref="K19:M19"/>
    <mergeCell ref="O21:P21"/>
    <mergeCell ref="C22:D22"/>
    <mergeCell ref="C21:D21"/>
    <mergeCell ref="F21:H21"/>
    <mergeCell ref="I21:J21"/>
    <mergeCell ref="K21:M21"/>
  </mergeCells>
  <printOptions/>
  <pageMargins left="0.39375" right="0.39375" top="0.39375" bottom="0.39375" header="0.5118055555555555" footer="0.5118055555555555"/>
  <pageSetup horizontalDpi="300" verticalDpi="300" orientation="landscape" paperSize="9" scale="88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5"/>
  <sheetViews>
    <sheetView zoomScale="80" zoomScaleNormal="80" zoomScalePageLayoutView="0" workbookViewId="0" topLeftCell="A1">
      <selection activeCell="C15" sqref="C1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6" width="9.25390625" style="0" customWidth="1"/>
  </cols>
  <sheetData>
    <row r="1" spans="1:12" ht="15" customHeight="1">
      <c r="A1" s="382" t="s">
        <v>70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15" customHeight="1">
      <c r="A2" s="382" t="s">
        <v>71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12" ht="19.5" customHeight="1">
      <c r="A3" s="383" t="s">
        <v>342</v>
      </c>
      <c r="B3" s="383"/>
      <c r="C3" s="31"/>
      <c r="D3" s="32"/>
      <c r="E3" s="32"/>
      <c r="F3" s="32"/>
      <c r="G3" s="32"/>
      <c r="H3" s="32"/>
      <c r="I3" s="32"/>
      <c r="J3" s="32"/>
      <c r="K3" s="32"/>
      <c r="L3" s="32"/>
    </row>
    <row r="4" spans="1:12" ht="19.5" customHeight="1">
      <c r="A4" s="383"/>
      <c r="B4" s="383"/>
      <c r="C4" s="31"/>
      <c r="D4" s="32"/>
      <c r="E4" s="32"/>
      <c r="F4" s="32"/>
      <c r="G4" s="32"/>
      <c r="H4" s="32"/>
      <c r="I4" s="32"/>
      <c r="J4" s="32"/>
      <c r="K4" s="32"/>
      <c r="L4" s="32"/>
    </row>
    <row r="5" spans="17:20" ht="12" customHeight="1">
      <c r="Q5" s="33"/>
      <c r="S5" s="33"/>
      <c r="T5" s="33"/>
    </row>
    <row r="6" spans="1:20" ht="12.75" customHeight="1">
      <c r="A6" s="384" t="s">
        <v>73</v>
      </c>
      <c r="B6" s="385" t="s">
        <v>74</v>
      </c>
      <c r="C6" s="385" t="s">
        <v>75</v>
      </c>
      <c r="D6" s="385" t="s">
        <v>76</v>
      </c>
      <c r="E6" s="385" t="s">
        <v>77</v>
      </c>
      <c r="F6" s="385" t="s">
        <v>78</v>
      </c>
      <c r="G6" s="381" t="s">
        <v>79</v>
      </c>
      <c r="H6" s="381"/>
      <c r="I6" s="381"/>
      <c r="J6" s="380" t="s">
        <v>80</v>
      </c>
      <c r="K6" s="381" t="s">
        <v>81</v>
      </c>
      <c r="L6" s="381"/>
      <c r="M6" s="381"/>
      <c r="N6" s="380" t="s">
        <v>82</v>
      </c>
      <c r="O6" s="380" t="s">
        <v>83</v>
      </c>
      <c r="P6" s="375" t="s">
        <v>84</v>
      </c>
      <c r="S6" s="33"/>
      <c r="T6" s="33"/>
    </row>
    <row r="7" spans="1:20" ht="12.75">
      <c r="A7" s="384"/>
      <c r="B7" s="385"/>
      <c r="C7" s="385"/>
      <c r="D7" s="385"/>
      <c r="E7" s="385"/>
      <c r="F7" s="385"/>
      <c r="G7" s="35" t="s">
        <v>85</v>
      </c>
      <c r="H7" s="35" t="s">
        <v>86</v>
      </c>
      <c r="I7" s="35" t="s">
        <v>87</v>
      </c>
      <c r="J7" s="380"/>
      <c r="K7" s="36" t="s">
        <v>85</v>
      </c>
      <c r="L7" s="35" t="s">
        <v>86</v>
      </c>
      <c r="M7" s="35" t="s">
        <v>87</v>
      </c>
      <c r="N7" s="380"/>
      <c r="O7" s="380"/>
      <c r="P7" s="375"/>
      <c r="S7" s="33"/>
      <c r="T7" s="33"/>
    </row>
    <row r="8" spans="1:20" ht="15" customHeight="1">
      <c r="A8" s="91">
        <v>1</v>
      </c>
      <c r="B8" s="215" t="s">
        <v>343</v>
      </c>
      <c r="C8" s="216" t="s">
        <v>344</v>
      </c>
      <c r="D8" s="217" t="s">
        <v>345</v>
      </c>
      <c r="E8" s="218" t="s">
        <v>346</v>
      </c>
      <c r="F8" s="216" t="s">
        <v>132</v>
      </c>
      <c r="G8" s="96">
        <v>90</v>
      </c>
      <c r="H8" s="96">
        <v>88</v>
      </c>
      <c r="I8" s="96">
        <v>90</v>
      </c>
      <c r="J8" s="97">
        <f>AVERAGE(G8:I8)</f>
        <v>89.33333333333333</v>
      </c>
      <c r="K8" s="45">
        <v>88</v>
      </c>
      <c r="L8" s="43">
        <v>100</v>
      </c>
      <c r="M8" s="43">
        <v>98</v>
      </c>
      <c r="N8" s="98">
        <f>((K8+L8+M8)-MIN(K8:M8))/2</f>
        <v>99</v>
      </c>
      <c r="O8" s="97">
        <f>J8+N8</f>
        <v>188.33333333333331</v>
      </c>
      <c r="P8" s="99">
        <f>O8</f>
        <v>188.33333333333331</v>
      </c>
      <c r="S8" s="33"/>
      <c r="T8" s="33"/>
    </row>
    <row r="9" spans="1:20" ht="15" customHeight="1">
      <c r="A9" s="108">
        <v>2</v>
      </c>
      <c r="B9" s="212" t="s">
        <v>347</v>
      </c>
      <c r="C9" s="219" t="s">
        <v>348</v>
      </c>
      <c r="D9" s="64" t="s">
        <v>349</v>
      </c>
      <c r="E9" s="64" t="s">
        <v>350</v>
      </c>
      <c r="F9" s="219" t="s">
        <v>132</v>
      </c>
      <c r="G9" s="112">
        <v>85</v>
      </c>
      <c r="H9" s="112">
        <v>87</v>
      </c>
      <c r="I9" s="112">
        <v>86</v>
      </c>
      <c r="J9" s="113">
        <f>AVERAGE(G9:I9)</f>
        <v>86</v>
      </c>
      <c r="K9" s="66">
        <v>95</v>
      </c>
      <c r="L9" s="66">
        <v>89</v>
      </c>
      <c r="M9" s="68">
        <v>88</v>
      </c>
      <c r="N9" s="114">
        <f>((K9+L9+M9)-MIN(K9:M9))/2</f>
        <v>92</v>
      </c>
      <c r="O9" s="113">
        <f>J9+N9</f>
        <v>178</v>
      </c>
      <c r="P9" s="115">
        <f>O9</f>
        <v>178</v>
      </c>
      <c r="S9" s="33"/>
      <c r="T9" s="33"/>
    </row>
    <row r="10" ht="15" customHeight="1"/>
    <row r="11" spans="2:16" ht="15" customHeight="1">
      <c r="B11" s="71" t="s">
        <v>79</v>
      </c>
      <c r="C11" s="376" t="s">
        <v>74</v>
      </c>
      <c r="D11" s="376"/>
      <c r="E11" s="72" t="s">
        <v>75</v>
      </c>
      <c r="F11" s="377" t="s">
        <v>110</v>
      </c>
      <c r="G11" s="377"/>
      <c r="H11" s="377"/>
      <c r="I11" s="378" t="s">
        <v>111</v>
      </c>
      <c r="J11" s="378"/>
      <c r="K11" s="379" t="s">
        <v>74</v>
      </c>
      <c r="L11" s="379"/>
      <c r="M11" s="379"/>
      <c r="N11" s="74" t="s">
        <v>75</v>
      </c>
      <c r="O11" s="377" t="s">
        <v>110</v>
      </c>
      <c r="P11" s="377"/>
    </row>
    <row r="12" spans="2:16" ht="15" customHeight="1">
      <c r="B12" s="75" t="s">
        <v>112</v>
      </c>
      <c r="C12" s="367" t="s">
        <v>25</v>
      </c>
      <c r="D12" s="367"/>
      <c r="E12" s="76" t="s">
        <v>26</v>
      </c>
      <c r="F12" s="366"/>
      <c r="G12" s="366"/>
      <c r="H12" s="366"/>
      <c r="I12" s="374" t="s">
        <v>113</v>
      </c>
      <c r="J12" s="374"/>
      <c r="K12" s="372" t="s">
        <v>21</v>
      </c>
      <c r="L12" s="372"/>
      <c r="M12" s="372"/>
      <c r="N12" s="78" t="s">
        <v>22</v>
      </c>
      <c r="O12" s="366"/>
      <c r="P12" s="366"/>
    </row>
    <row r="13" spans="2:16" ht="15" customHeight="1">
      <c r="B13" s="79" t="s">
        <v>114</v>
      </c>
      <c r="C13" s="367" t="s">
        <v>115</v>
      </c>
      <c r="D13" s="367"/>
      <c r="E13" s="76" t="s">
        <v>116</v>
      </c>
      <c r="F13" s="366"/>
      <c r="G13" s="366"/>
      <c r="H13" s="366"/>
      <c r="I13" s="374" t="s">
        <v>117</v>
      </c>
      <c r="J13" s="374"/>
      <c r="K13" s="372" t="s">
        <v>33</v>
      </c>
      <c r="L13" s="372"/>
      <c r="M13" s="372"/>
      <c r="N13" s="80" t="s">
        <v>34</v>
      </c>
      <c r="O13" s="366"/>
      <c r="P13" s="366"/>
    </row>
    <row r="14" spans="2:16" ht="15" customHeight="1">
      <c r="B14" s="79">
        <v>3</v>
      </c>
      <c r="C14" s="367" t="s">
        <v>17</v>
      </c>
      <c r="D14" s="367"/>
      <c r="E14" s="76" t="s">
        <v>118</v>
      </c>
      <c r="F14" s="366"/>
      <c r="G14" s="366"/>
      <c r="H14" s="366"/>
      <c r="I14" s="373"/>
      <c r="J14" s="373"/>
      <c r="K14" s="372" t="s">
        <v>36</v>
      </c>
      <c r="L14" s="372"/>
      <c r="M14" s="372"/>
      <c r="N14" s="80" t="s">
        <v>37</v>
      </c>
      <c r="O14" s="366"/>
      <c r="P14" s="366"/>
    </row>
    <row r="15" spans="2:16" ht="15" customHeight="1">
      <c r="B15" s="75"/>
      <c r="C15" s="370"/>
      <c r="D15" s="370"/>
      <c r="E15" s="76"/>
      <c r="F15" s="366"/>
      <c r="G15" s="366"/>
      <c r="H15" s="366"/>
      <c r="I15" s="373"/>
      <c r="J15" s="373"/>
      <c r="K15" s="372"/>
      <c r="L15" s="372"/>
      <c r="M15" s="372"/>
      <c r="N15" s="80"/>
      <c r="O15" s="366"/>
      <c r="P15" s="366"/>
    </row>
    <row r="16" spans="2:16" ht="15" customHeight="1">
      <c r="B16" s="75"/>
      <c r="C16" s="397"/>
      <c r="D16" s="397"/>
      <c r="E16" s="76"/>
      <c r="F16" s="366"/>
      <c r="G16" s="366"/>
      <c r="H16" s="366"/>
      <c r="I16" s="371"/>
      <c r="J16" s="371"/>
      <c r="K16" s="372"/>
      <c r="L16" s="372"/>
      <c r="M16" s="372"/>
      <c r="N16" s="80"/>
      <c r="O16" s="366"/>
      <c r="P16" s="366"/>
    </row>
    <row r="17" spans="2:16" ht="15" customHeight="1">
      <c r="B17" s="81"/>
      <c r="C17" s="367"/>
      <c r="D17" s="367"/>
      <c r="E17" s="76"/>
      <c r="F17" s="366"/>
      <c r="G17" s="366"/>
      <c r="H17" s="366"/>
      <c r="I17" s="368" t="s">
        <v>119</v>
      </c>
      <c r="J17" s="368"/>
      <c r="K17" s="369" t="s">
        <v>17</v>
      </c>
      <c r="L17" s="369"/>
      <c r="M17" s="369"/>
      <c r="N17" s="82" t="s">
        <v>18</v>
      </c>
      <c r="O17" s="366"/>
      <c r="P17" s="366"/>
    </row>
    <row r="18" spans="2:16" ht="15" customHeight="1">
      <c r="B18" s="83" t="s">
        <v>120</v>
      </c>
      <c r="C18" s="363" t="s">
        <v>121</v>
      </c>
      <c r="D18" s="363"/>
      <c r="E18" s="84" t="s">
        <v>122</v>
      </c>
      <c r="F18" s="361"/>
      <c r="G18" s="361"/>
      <c r="H18" s="361"/>
      <c r="I18" s="364" t="s">
        <v>120</v>
      </c>
      <c r="J18" s="364"/>
      <c r="K18" s="365" t="s">
        <v>121</v>
      </c>
      <c r="L18" s="365"/>
      <c r="M18" s="365"/>
      <c r="N18" s="85" t="s">
        <v>122</v>
      </c>
      <c r="O18" s="361"/>
      <c r="P18" s="361"/>
    </row>
    <row r="19" spans="1:11" ht="15" customHeight="1">
      <c r="A19" s="86"/>
      <c r="B19" s="86"/>
      <c r="C19" s="362"/>
      <c r="D19" s="362"/>
      <c r="E19" s="86"/>
      <c r="F19" s="87"/>
      <c r="G19" s="87"/>
      <c r="H19" s="88"/>
      <c r="I19" s="88"/>
      <c r="J19" s="88"/>
      <c r="K19" s="88"/>
    </row>
    <row r="20" spans="1:11" ht="15" customHeight="1">
      <c r="A20" s="86"/>
      <c r="B20" s="89"/>
      <c r="C20" s="89"/>
      <c r="E20" s="90"/>
      <c r="F20" s="87"/>
      <c r="G20" s="87"/>
      <c r="H20" s="88"/>
      <c r="I20" s="88"/>
      <c r="J20" s="88"/>
      <c r="K20" s="88"/>
    </row>
    <row r="21" spans="1:11" ht="15" customHeight="1">
      <c r="A21" s="86"/>
      <c r="B21" s="89"/>
      <c r="C21" s="89"/>
      <c r="E21" s="90"/>
      <c r="F21" s="87"/>
      <c r="G21" s="87"/>
      <c r="H21" s="88"/>
      <c r="I21" s="88"/>
      <c r="J21" s="88"/>
      <c r="K21" s="88"/>
    </row>
    <row r="22" spans="1:11" ht="15" customHeight="1">
      <c r="A22" s="86"/>
      <c r="B22" s="89"/>
      <c r="C22" s="89"/>
      <c r="E22" s="90"/>
      <c r="F22" s="89"/>
      <c r="G22" s="87"/>
      <c r="H22" s="88"/>
      <c r="I22" s="88"/>
      <c r="J22" s="88"/>
      <c r="K22" s="88"/>
    </row>
    <row r="23" spans="1:11" ht="15" customHeight="1">
      <c r="A23" s="86"/>
      <c r="B23" s="89"/>
      <c r="C23" s="89"/>
      <c r="E23" s="90"/>
      <c r="F23" s="87"/>
      <c r="G23" s="87"/>
      <c r="H23" s="88"/>
      <c r="I23" s="88"/>
      <c r="J23" s="88"/>
      <c r="K23" s="88"/>
    </row>
    <row r="24" spans="1:3" ht="15" customHeight="1">
      <c r="A24" s="86"/>
      <c r="B24" s="89"/>
      <c r="C24" s="89"/>
    </row>
    <row r="25" spans="1:3" ht="15" customHeight="1">
      <c r="A25" s="86"/>
      <c r="B25" s="89"/>
      <c r="C25" s="89"/>
    </row>
  </sheetData>
  <sheetProtection selectLockedCells="1" selectUnlockedCells="1"/>
  <mergeCells count="56">
    <mergeCell ref="A1:L1"/>
    <mergeCell ref="A2:L2"/>
    <mergeCell ref="A3:B4"/>
    <mergeCell ref="A6:A7"/>
    <mergeCell ref="B6:B7"/>
    <mergeCell ref="C6:C7"/>
    <mergeCell ref="D6:D7"/>
    <mergeCell ref="E6:E7"/>
    <mergeCell ref="F6:F7"/>
    <mergeCell ref="G6:I6"/>
    <mergeCell ref="P6:P7"/>
    <mergeCell ref="C11:D11"/>
    <mergeCell ref="F11:H11"/>
    <mergeCell ref="I11:J11"/>
    <mergeCell ref="K11:M11"/>
    <mergeCell ref="O11:P11"/>
    <mergeCell ref="J6:J7"/>
    <mergeCell ref="K6:M6"/>
    <mergeCell ref="N6:N7"/>
    <mergeCell ref="O6:O7"/>
    <mergeCell ref="O12:P12"/>
    <mergeCell ref="C13:D13"/>
    <mergeCell ref="F13:H13"/>
    <mergeCell ref="I13:J13"/>
    <mergeCell ref="K13:M13"/>
    <mergeCell ref="O13:P13"/>
    <mergeCell ref="C12:D12"/>
    <mergeCell ref="F12:H12"/>
    <mergeCell ref="I12:J12"/>
    <mergeCell ref="K12:M12"/>
    <mergeCell ref="O14:P14"/>
    <mergeCell ref="C15:D15"/>
    <mergeCell ref="F15:H15"/>
    <mergeCell ref="I15:J15"/>
    <mergeCell ref="K15:M15"/>
    <mergeCell ref="O15:P15"/>
    <mergeCell ref="C14:D14"/>
    <mergeCell ref="F14:H14"/>
    <mergeCell ref="I14:J14"/>
    <mergeCell ref="K14:M14"/>
    <mergeCell ref="O16:P16"/>
    <mergeCell ref="C17:D17"/>
    <mergeCell ref="F17:H17"/>
    <mergeCell ref="I17:J17"/>
    <mergeCell ref="K17:M17"/>
    <mergeCell ref="O17:P17"/>
    <mergeCell ref="C16:D16"/>
    <mergeCell ref="F16:H16"/>
    <mergeCell ref="I16:J16"/>
    <mergeCell ref="K16:M16"/>
    <mergeCell ref="O18:P18"/>
    <mergeCell ref="C19:D19"/>
    <mergeCell ref="C18:D18"/>
    <mergeCell ref="F18:H18"/>
    <mergeCell ref="I18:J18"/>
    <mergeCell ref="K18:M18"/>
  </mergeCells>
  <printOptions/>
  <pageMargins left="0.39375" right="0.39375" top="0.39375" bottom="0.39375" header="0.5118055555555555" footer="0.5118055555555555"/>
  <pageSetup horizontalDpi="300" verticalDpi="3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Jedlička</dc:creator>
  <cp:keywords/>
  <dc:description/>
  <cp:lastModifiedBy>Ladislav Douša</cp:lastModifiedBy>
  <cp:lastPrinted>2010-08-29T20:06:47Z</cp:lastPrinted>
  <dcterms:created xsi:type="dcterms:W3CDTF">2005-07-31T10:02:30Z</dcterms:created>
  <dcterms:modified xsi:type="dcterms:W3CDTF">2011-11-02T13:10:09Z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1448979611</vt:i4>
  </property>
  <property fmtid="{D5CDD505-2E9C-101B-9397-08002B2CF9AE}" pid="3" name="_AuthorEmail">
    <vt:lpwstr>info@tfk.cz</vt:lpwstr>
  </property>
  <property fmtid="{D5CDD505-2E9C-101B-9397-08002B2CF9AE}" pid="4" name="_AuthorEmailDisplayName">
    <vt:lpwstr>Karel Filip</vt:lpwstr>
  </property>
  <property fmtid="{D5CDD505-2E9C-101B-9397-08002B2CF9AE}" pid="5" name="_ReviewingToolsShownOnce">
    <vt:lpwstr/>
  </property>
</Properties>
</file>