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20295" windowHeight="6735" tabRatio="929" activeTab="0"/>
  </bookViews>
  <sheets>
    <sheet name="Titulní strana" sheetId="1" r:id="rId1"/>
    <sheet name="F2-A jun" sheetId="2" r:id="rId2"/>
    <sheet name="F2-A sen" sheetId="3" r:id="rId3"/>
    <sheet name="F2-B sen" sheetId="4" r:id="rId4"/>
    <sheet name="F2-C sen" sheetId="5" r:id="rId5"/>
    <sheet name="F4-A jun" sheetId="6" r:id="rId6"/>
    <sheet name="F4-A sen" sheetId="7" r:id="rId7"/>
    <sheet name="F4-B jun" sheetId="8" r:id="rId8"/>
    <sheet name="F4-B+C sen" sheetId="9" r:id="rId9"/>
    <sheet name="F-DS" sheetId="10" r:id="rId10"/>
    <sheet name="NSS-A" sheetId="11" r:id="rId11"/>
    <sheet name="NSS-B" sheetId="12" r:id="rId12"/>
    <sheet name="NSS-regatta" sheetId="13" r:id="rId1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jun'!$A$1:$P$20</definedName>
    <definedName name="_xlnm.Print_Area" localSheetId="2">'F2-A sen'!$A$1:$P$23</definedName>
    <definedName name="_xlnm.Print_Area" localSheetId="3">'F2-B sen'!$A$1:$P$21</definedName>
    <definedName name="_xlnm.Print_Area" localSheetId="4">'F2-C sen'!$A$1:$P$20</definedName>
    <definedName name="_xlnm.Print_Area" localSheetId="5">'F4-A jun'!$A$1:$K$45</definedName>
    <definedName name="_xlnm.Print_Area" localSheetId="6">'F4-A sen'!$A$1:$K$42</definedName>
    <definedName name="_xlnm.Print_Area" localSheetId="7">'F4-B jun'!$A$1:$P$21</definedName>
    <definedName name="_xlnm.Print_Area" localSheetId="8">'F4-B+C sen'!$A$1:$P$20</definedName>
    <definedName name="_xlnm.Print_Area" localSheetId="9">'F-DS'!$A$1:$U$18</definedName>
    <definedName name="_xlnm.Print_Area" localSheetId="10">'NSS-A'!$A$1:$AA$25</definedName>
    <definedName name="_xlnm.Print_Area" localSheetId="11">'NSS-B'!$A$1:$AA$24</definedName>
    <definedName name="_xlnm.Print_Area" localSheetId="12">'NSS-regatta'!$A$1:$M$27</definedName>
    <definedName name="_xlnm.Print_Area" localSheetId="0">'Titulní strana'!$A$1:$E$53</definedName>
  </definedNames>
  <calcPr fullCalcOnLoad="1"/>
</workbook>
</file>

<file path=xl/sharedStrings.xml><?xml version="1.0" encoding="utf-8"?>
<sst xmlns="http://schemas.openxmlformats.org/spreadsheetml/2006/main" count="1269" uniqueCount="479">
  <si>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</si>
  <si>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</si>
  <si>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</si>
  <si>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</si>
  <si>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</si>
  <si>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</si>
  <si>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</si>
  <si>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</si>
  <si>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</si>
  <si>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</si>
  <si>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</si>
  <si>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</si>
  <si>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</si>
  <si>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</si>
  <si>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</si>
  <si>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</si>
  <si>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</si>
  <si>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</si>
  <si>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</si>
  <si>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</si>
  <si>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</si>
  <si>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</si>
  <si>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</si>
  <si>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</si>
  <si>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</si>
  <si>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</si>
  <si>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</si>
  <si>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</si>
  <si>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</si>
  <si>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</si>
  <si>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</si>
  <si>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</si>
  <si>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</si>
  <si>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</si>
  <si>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</si>
  <si>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</si>
  <si>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</si>
  <si>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</si>
  <si>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</si>
  <si>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</si>
  <si>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</si>
  <si>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Rozhodčí                1</t>
  </si>
  <si>
    <t>Ved. startoviště</t>
  </si>
  <si>
    <t>Rozhodčí</t>
  </si>
  <si>
    <t>Hlavní rozhodčí</t>
  </si>
  <si>
    <t>Sekretář</t>
  </si>
  <si>
    <t>F4 - A Junior</t>
  </si>
  <si>
    <t>Rozj.</t>
  </si>
  <si>
    <t>1</t>
  </si>
  <si>
    <t>2</t>
  </si>
  <si>
    <t>3</t>
  </si>
  <si>
    <t>4</t>
  </si>
  <si>
    <t>Vedoucí startoviště</t>
  </si>
  <si>
    <t>Rohodčí</t>
  </si>
  <si>
    <t>F2 - A Senior</t>
  </si>
  <si>
    <t>F2 - B Senior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</si>
  <si>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</si>
  <si>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</si>
  <si>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</si>
  <si>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</si>
  <si>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</si>
  <si>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</si>
  <si>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</si>
  <si>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</si>
  <si>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</si>
  <si>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</si>
  <si>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</si>
  <si>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</si>
  <si>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</si>
  <si>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</si>
  <si>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</si>
  <si>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</si>
  <si>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</si>
  <si>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</si>
  <si>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</si>
  <si>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F4 - B Junior</t>
  </si>
  <si>
    <t>1:25</t>
  </si>
  <si>
    <t>Bohuslav Ferjančič</t>
  </si>
  <si>
    <t>Lubomír Jedlička</t>
  </si>
  <si>
    <t>R-125</t>
  </si>
  <si>
    <t>Výsledky zpracoval: Jan Jedlička , kontrola Jiří Špinar-ved sekce NS</t>
  </si>
  <si>
    <t>Weiss Václav</t>
  </si>
  <si>
    <t>134-036</t>
  </si>
  <si>
    <t>KLoM Třebechovice p. Or.</t>
  </si>
  <si>
    <t>F2 - C Senior</t>
  </si>
  <si>
    <t>1:20</t>
  </si>
  <si>
    <t>1:10</t>
  </si>
  <si>
    <t>1:33</t>
  </si>
  <si>
    <t>KLoM Plzeň-Letkov</t>
  </si>
  <si>
    <t>1:34</t>
  </si>
  <si>
    <t>1:50</t>
  </si>
  <si>
    <t>Armeria</t>
  </si>
  <si>
    <t>Brychta Roman</t>
  </si>
  <si>
    <t>Atlas II</t>
  </si>
  <si>
    <t>Brychtová Kateřina</t>
  </si>
  <si>
    <t>KTS</t>
  </si>
  <si>
    <t>1:21</t>
  </si>
  <si>
    <t>Šesták Miloslav</t>
  </si>
  <si>
    <t>135-007</t>
  </si>
  <si>
    <t>Watergeus</t>
  </si>
  <si>
    <t>1:36</t>
  </si>
  <si>
    <t>Sýkora Jan st.</t>
  </si>
  <si>
    <t>Jedlička Stanislav</t>
  </si>
  <si>
    <t>1:35</t>
  </si>
  <si>
    <t>Urban Zdeněk</t>
  </si>
  <si>
    <t>330-010</t>
  </si>
  <si>
    <t>Dornbusch</t>
  </si>
  <si>
    <t>Ferjančič Michal</t>
  </si>
  <si>
    <t>Maják Borovany</t>
  </si>
  <si>
    <t>TR - 47</t>
  </si>
  <si>
    <t>Jíša Stanislav</t>
  </si>
  <si>
    <t>Andrea Doria</t>
  </si>
  <si>
    <t>1:100</t>
  </si>
  <si>
    <t>Kubíček Jiří</t>
  </si>
  <si>
    <t>330-005</t>
  </si>
  <si>
    <t>Vladyka Ondřej</t>
  </si>
  <si>
    <t>079-040</t>
  </si>
  <si>
    <t>KLoM Brandýs nad Labem</t>
  </si>
  <si>
    <t>USS Texas</t>
  </si>
  <si>
    <t>Otta Josef</t>
  </si>
  <si>
    <t>134-034</t>
  </si>
  <si>
    <t>Vlach Jan</t>
  </si>
  <si>
    <t>134-022</t>
  </si>
  <si>
    <t>Bobr</t>
  </si>
  <si>
    <t>Emile Robin</t>
  </si>
  <si>
    <t>Riedl Pavel</t>
  </si>
  <si>
    <t>330-009</t>
  </si>
  <si>
    <t>Ton 12</t>
  </si>
  <si>
    <t>Grňa Ivan</t>
  </si>
  <si>
    <t>St. Canute</t>
  </si>
  <si>
    <t>Jíša Petr</t>
  </si>
  <si>
    <t>Snowberry</t>
  </si>
  <si>
    <t>1:72</t>
  </si>
  <si>
    <t>Tomášek Zdeněk</t>
  </si>
  <si>
    <t>131-023</t>
  </si>
  <si>
    <t>135-020</t>
  </si>
  <si>
    <t>135-021</t>
  </si>
  <si>
    <t>135-012</t>
  </si>
  <si>
    <t>409-002</t>
  </si>
  <si>
    <t>409-001</t>
  </si>
  <si>
    <t>F - DS</t>
  </si>
  <si>
    <t>Parní stroj</t>
  </si>
  <si>
    <t>Celkem par.str.</t>
  </si>
  <si>
    <t>Celkem stat. ho.</t>
  </si>
  <si>
    <t>1:12</t>
  </si>
  <si>
    <t>Otakar Holan</t>
  </si>
  <si>
    <t>Jan Jedlička</t>
  </si>
  <si>
    <t>R-24</t>
  </si>
  <si>
    <t>Špinar Jiří</t>
  </si>
  <si>
    <t>131-015</t>
  </si>
  <si>
    <t>CZ-11/A</t>
  </si>
  <si>
    <t>Janko Jakub</t>
  </si>
  <si>
    <t>Vydra</t>
  </si>
  <si>
    <t>Skarke Jakub</t>
  </si>
  <si>
    <t>189-017</t>
  </si>
  <si>
    <t>Falke</t>
  </si>
  <si>
    <t>Spider</t>
  </si>
  <si>
    <t>Edita</t>
  </si>
  <si>
    <t>Sviták Ondřej</t>
  </si>
  <si>
    <t>Sally</t>
  </si>
  <si>
    <t>Hosnedl Petr</t>
  </si>
  <si>
    <t>511-002</t>
  </si>
  <si>
    <t>Tomík</t>
  </si>
  <si>
    <t>Policie</t>
  </si>
  <si>
    <t>Pavel Lukáš</t>
  </si>
  <si>
    <t>145-041</t>
  </si>
  <si>
    <t>KLoM Ledenice</t>
  </si>
  <si>
    <t>Leader</t>
  </si>
  <si>
    <t>Vondrášek Igor</t>
  </si>
  <si>
    <t>145-019</t>
  </si>
  <si>
    <t>Junek Jan</t>
  </si>
  <si>
    <t>145-002</t>
  </si>
  <si>
    <t>BR 503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</si>
  <si>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</si>
  <si>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</si>
  <si>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</si>
  <si>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</si>
  <si>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</si>
  <si>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</si>
  <si>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</si>
  <si>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</si>
  <si>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Václavů Pavel</t>
  </si>
  <si>
    <t>131-065</t>
  </si>
  <si>
    <t>Solfronk Martin</t>
  </si>
  <si>
    <t>131-068</t>
  </si>
  <si>
    <t>Hlava Petr</t>
  </si>
  <si>
    <t>189-001</t>
  </si>
  <si>
    <t>Regatta</t>
  </si>
  <si>
    <t>Němec Kamil</t>
  </si>
  <si>
    <t>189-018</t>
  </si>
  <si>
    <t>Grenada</t>
  </si>
  <si>
    <t>Bilina Jiří</t>
  </si>
  <si>
    <t>189-019</t>
  </si>
  <si>
    <t>Suzane</t>
  </si>
  <si>
    <t>Xenie</t>
  </si>
  <si>
    <t>Ferjančič Bohuslav</t>
  </si>
  <si>
    <t>511-006</t>
  </si>
  <si>
    <t>Jedlička Jan</t>
  </si>
  <si>
    <t>511-009</t>
  </si>
  <si>
    <t>Gaia</t>
  </si>
  <si>
    <t>Jedlička Pavel</t>
  </si>
  <si>
    <t>511-011</t>
  </si>
  <si>
    <t>Jedlička Lubomír</t>
  </si>
  <si>
    <t>511-008</t>
  </si>
  <si>
    <t>Klomfar Jaroslav</t>
  </si>
  <si>
    <t>517-002</t>
  </si>
  <si>
    <t>Hosnedl František</t>
  </si>
  <si>
    <t>511-005</t>
  </si>
  <si>
    <t>Hydrograf</t>
  </si>
  <si>
    <t>Čejka Josef</t>
  </si>
  <si>
    <t>079-004</t>
  </si>
  <si>
    <t>Lilka</t>
  </si>
  <si>
    <t>"NAUTILUS"Proboštov</t>
  </si>
  <si>
    <t>511-010</t>
  </si>
  <si>
    <t>KLoM Fregata Bakov n. J.</t>
  </si>
  <si>
    <t>F4 - A Senior</t>
  </si>
  <si>
    <t>CZ-02/A/OS</t>
  </si>
  <si>
    <t>Challenger</t>
  </si>
  <si>
    <t>KLM "Royal Dux" Duchcov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</si>
  <si>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</si>
  <si>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</si>
  <si>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</si>
  <si>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</si>
  <si>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</si>
  <si>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</si>
  <si>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</si>
  <si>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</si>
  <si>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</si>
  <si>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</si>
  <si>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</si>
  <si>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</si>
  <si>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</si>
  <si>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Ábel Štefan</t>
  </si>
  <si>
    <t>1:22</t>
  </si>
  <si>
    <t>1:15</t>
  </si>
  <si>
    <t>Slížek Josef</t>
  </si>
  <si>
    <t>028-008</t>
  </si>
  <si>
    <t>Zapletal Karel</t>
  </si>
  <si>
    <t>134-006</t>
  </si>
  <si>
    <t>NSS - B</t>
  </si>
  <si>
    <t>Atlantis</t>
  </si>
  <si>
    <t>Kroupa Milan</t>
  </si>
  <si>
    <t>131-011</t>
  </si>
  <si>
    <t>Medveděv Michal</t>
  </si>
  <si>
    <t>131-022</t>
  </si>
  <si>
    <t>Zeman Jaroslav</t>
  </si>
  <si>
    <t>028-010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</si>
  <si>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</si>
  <si>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</si>
  <si>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</si>
  <si>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</si>
  <si>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11</t>
  </si>
  <si>
    <t>Sviták Pavel</t>
  </si>
  <si>
    <t>511-026</t>
  </si>
  <si>
    <t>Majer Karel</t>
  </si>
  <si>
    <t>Linhart Jiří</t>
  </si>
  <si>
    <t>079-009</t>
  </si>
  <si>
    <t>Stíhač ponorek</t>
  </si>
  <si>
    <t>SB-131</t>
  </si>
  <si>
    <t>Adix</t>
  </si>
  <si>
    <t>Šimůnek Karel</t>
  </si>
  <si>
    <t>316-010</t>
  </si>
  <si>
    <t>Dove</t>
  </si>
  <si>
    <t>Podlešák Václav</t>
  </si>
  <si>
    <t>028-007</t>
  </si>
  <si>
    <t>Survey</t>
  </si>
  <si>
    <t>1:45</t>
  </si>
  <si>
    <t>Monitor</t>
  </si>
  <si>
    <t>511-020</t>
  </si>
  <si>
    <t>1:16</t>
  </si>
  <si>
    <t>Dorian Gray 2</t>
  </si>
  <si>
    <t>Mrákota Josef</t>
  </si>
  <si>
    <t>168-027</t>
  </si>
  <si>
    <t>Spray</t>
  </si>
  <si>
    <t>1:11</t>
  </si>
  <si>
    <t>Ing. Zdeněk Tomášek</t>
  </si>
  <si>
    <t>NSS</t>
  </si>
  <si>
    <t>start. č. 3:</t>
  </si>
  <si>
    <t>Ved.startov. č. 3:</t>
  </si>
  <si>
    <t>MK Vsetín</t>
  </si>
  <si>
    <t>Piast</t>
  </si>
  <si>
    <t>"NAUTILUS" Proboštov</t>
  </si>
  <si>
    <t>White Star</t>
  </si>
  <si>
    <t>Kutílek Lukáš</t>
  </si>
  <si>
    <t>131-073</t>
  </si>
  <si>
    <t>BK-2</t>
  </si>
  <si>
    <t>131-058</t>
  </si>
  <si>
    <t>Jakubík Miloš</t>
  </si>
  <si>
    <t>Cajkář Lukáš</t>
  </si>
  <si>
    <t>145-015</t>
  </si>
  <si>
    <t>ELL</t>
  </si>
  <si>
    <t>Hlach Tomáš</t>
  </si>
  <si>
    <t>145-004</t>
  </si>
  <si>
    <t>MK Slezsko Český Těšín</t>
  </si>
  <si>
    <t>Němcová Petra</t>
  </si>
  <si>
    <t>189-021</t>
  </si>
  <si>
    <t>Matějka Petr</t>
  </si>
  <si>
    <t>Knorr Rudolf</t>
  </si>
  <si>
    <t>134-024</t>
  </si>
  <si>
    <t>Báča Milan</t>
  </si>
  <si>
    <t>079-049</t>
  </si>
  <si>
    <t>Báča Jakub</t>
  </si>
  <si>
    <t>079-048</t>
  </si>
  <si>
    <t>Luštinec Ladislav</t>
  </si>
  <si>
    <t>079-050</t>
  </si>
  <si>
    <t>Cvrček Tomáš</t>
  </si>
  <si>
    <t>131-076</t>
  </si>
  <si>
    <t>Kozák Peter</t>
  </si>
  <si>
    <t>KLM Náchod</t>
  </si>
  <si>
    <t>Václav Podlešák</t>
  </si>
  <si>
    <t>R-36</t>
  </si>
  <si>
    <t>F2, F4, DS</t>
  </si>
  <si>
    <t>Kreisel Jiří</t>
  </si>
  <si>
    <t>131-041</t>
  </si>
  <si>
    <t>Přepočít. Jízdy Tz [s]</t>
  </si>
  <si>
    <t>Brake</t>
  </si>
  <si>
    <t>Halamová Eliška</t>
  </si>
  <si>
    <t>131-097</t>
  </si>
  <si>
    <t>min</t>
  </si>
  <si>
    <t>s</t>
  </si>
  <si>
    <t>T=</t>
  </si>
  <si>
    <t>Halama Libor</t>
  </si>
  <si>
    <t>131-035</t>
  </si>
  <si>
    <t>CZ-29/B</t>
  </si>
  <si>
    <t>Endeavour</t>
  </si>
  <si>
    <t>Pešek Jaroslav</t>
  </si>
  <si>
    <t>140-041</t>
  </si>
  <si>
    <t>KLoM Kolín</t>
  </si>
  <si>
    <t>Illbruck</t>
  </si>
  <si>
    <t>1:24</t>
  </si>
  <si>
    <t>1:17</t>
  </si>
  <si>
    <t>1:30</t>
  </si>
  <si>
    <t>Karpatský Martin</t>
  </si>
  <si>
    <t>520-001</t>
  </si>
  <si>
    <t>Jungman Jaroslav</t>
  </si>
  <si>
    <t>028-003</t>
  </si>
  <si>
    <t>Orlík</t>
  </si>
  <si>
    <t>Lukeš Petr</t>
  </si>
  <si>
    <t>028-015</t>
  </si>
  <si>
    <t>Bartoš Miroslav</t>
  </si>
  <si>
    <t>189-006</t>
  </si>
  <si>
    <t>Artur</t>
  </si>
  <si>
    <t>Horna Leoš</t>
  </si>
  <si>
    <t>131-070</t>
  </si>
  <si>
    <t>Lukeš Martin</t>
  </si>
  <si>
    <t>028-031</t>
  </si>
  <si>
    <t>R-8</t>
  </si>
  <si>
    <t>Nancy Raymond</t>
  </si>
  <si>
    <t>Strazak 14</t>
  </si>
  <si>
    <t>Blahůtka Tomáš</t>
  </si>
  <si>
    <t>Lukeš Jakub</t>
  </si>
  <si>
    <t>409-012</t>
  </si>
  <si>
    <t>028-037</t>
  </si>
  <si>
    <t>PT-109</t>
  </si>
  <si>
    <t>Soutěž: 2. soutěž  "Seriálu MiČR - NS"; Jinolice; ATC Eden 2010</t>
  </si>
  <si>
    <t>ATC Eden</t>
  </si>
  <si>
    <t>členové MK Česílko - Valdice</t>
  </si>
  <si>
    <t>Petr Hlava</t>
  </si>
  <si>
    <t>Kamil Němec</t>
  </si>
  <si>
    <t>Jirková Lenka</t>
  </si>
  <si>
    <t>Nejhorší jízda</t>
  </si>
  <si>
    <t>Termín: 30.05.2010</t>
  </si>
  <si>
    <t>148-018</t>
  </si>
  <si>
    <t>Barrakuda Nová Ves</t>
  </si>
  <si>
    <t>KLoM Kroměříž</t>
  </si>
  <si>
    <t>Vltava České Budějovice</t>
  </si>
  <si>
    <t>Tucana</t>
  </si>
  <si>
    <t>336-002</t>
  </si>
  <si>
    <t>Admirál  Jablonec n. N.</t>
  </si>
  <si>
    <t>1:42</t>
  </si>
  <si>
    <t>Stoltera</t>
  </si>
  <si>
    <t>Darvaš Josef</t>
  </si>
  <si>
    <t>018-001</t>
  </si>
  <si>
    <t>KLoM Dvůr Králové n. L.</t>
  </si>
  <si>
    <t>Brave Swordsman</t>
  </si>
  <si>
    <t>SR</t>
  </si>
  <si>
    <t>Žižka Jiří</t>
  </si>
  <si>
    <t>079-026</t>
  </si>
  <si>
    <t>Abeille Flandre</t>
  </si>
  <si>
    <t>Scharnhorst</t>
  </si>
  <si>
    <t>Esmeralda</t>
  </si>
  <si>
    <t>Barbora Adam</t>
  </si>
  <si>
    <t>131-077</t>
  </si>
  <si>
    <t>Sally-77</t>
  </si>
  <si>
    <t>Čolek</t>
  </si>
  <si>
    <t>Šumava</t>
  </si>
  <si>
    <t>Sally-76</t>
  </si>
  <si>
    <t>Čech Petr</t>
  </si>
  <si>
    <t>145-005</t>
  </si>
  <si>
    <t>Jolla</t>
  </si>
  <si>
    <t>Drbohlav Jan</t>
  </si>
  <si>
    <t>131-079</t>
  </si>
  <si>
    <t>Sally-II</t>
  </si>
  <si>
    <t>T 342</t>
  </si>
  <si>
    <t>Police-70</t>
  </si>
  <si>
    <t>403-008</t>
  </si>
  <si>
    <t>GMH</t>
  </si>
  <si>
    <t>Sally-68</t>
  </si>
  <si>
    <t>Sally-73</t>
  </si>
  <si>
    <t>Ariela 2</t>
  </si>
  <si>
    <t>Vlach Jiří</t>
  </si>
  <si>
    <t>134-021</t>
  </si>
  <si>
    <t>Vilda</t>
  </si>
  <si>
    <t>Bremen</t>
  </si>
  <si>
    <t>511-028</t>
  </si>
  <si>
    <t>Remedy</t>
  </si>
  <si>
    <t>AK Burkut</t>
  </si>
  <si>
    <t>Maglocký Michal</t>
  </si>
  <si>
    <t>Neptune</t>
  </si>
  <si>
    <t>Ovčarčinová Sára</t>
  </si>
  <si>
    <t>511-030</t>
  </si>
  <si>
    <t>The Majestic</t>
  </si>
  <si>
    <t>Monitor BKA1125</t>
  </si>
  <si>
    <t>Tito Neri</t>
  </si>
  <si>
    <t>Neptun</t>
  </si>
  <si>
    <t>Krabeton</t>
  </si>
  <si>
    <t>S.M.S. Oldenburg</t>
  </si>
  <si>
    <t>1:70</t>
  </si>
  <si>
    <t>KLoM Admiral Jablonec n. N.</t>
  </si>
  <si>
    <t>SR-KLoM Bojnice</t>
  </si>
  <si>
    <t>Sailor</t>
  </si>
  <si>
    <t>Kroupa Petr</t>
  </si>
  <si>
    <t>131-044</t>
  </si>
  <si>
    <t>1:13,5</t>
  </si>
  <si>
    <t>079-053</t>
  </si>
  <si>
    <t>Phantom</t>
  </si>
  <si>
    <t>KLoM Delta Pardubice</t>
  </si>
  <si>
    <t>SR-Bratislava</t>
  </si>
  <si>
    <t>Lulworth</t>
  </si>
  <si>
    <t>Malhaus Jiří</t>
  </si>
  <si>
    <t>145-060</t>
  </si>
  <si>
    <t>Pirát</t>
  </si>
  <si>
    <t>CZ-13/A</t>
  </si>
  <si>
    <t>Ivan Grňa</t>
  </si>
  <si>
    <t>Jiří Špinar</t>
  </si>
  <si>
    <t>Jiří Lejsek</t>
  </si>
  <si>
    <t>Martin Tomášek</t>
  </si>
  <si>
    <t>CZ-19/B</t>
  </si>
  <si>
    <t>CZ-09/A/OS</t>
  </si>
  <si>
    <t>CZ-01/A</t>
  </si>
  <si>
    <t>R-19</t>
  </si>
  <si>
    <t>členové MK Česílko Valdice</t>
  </si>
  <si>
    <t>MK Česílko Valdice</t>
  </si>
  <si>
    <t>Nashledanou se těší modeláři z MK Česílko Valdice</t>
  </si>
  <si>
    <t>Dorian Gray</t>
  </si>
  <si>
    <t>Neupauer Ján</t>
  </si>
  <si>
    <t>SR-Pezinok</t>
  </si>
  <si>
    <t>Inga IV</t>
  </si>
  <si>
    <t>Silbp</t>
  </si>
  <si>
    <t>Seawind</t>
  </si>
  <si>
    <t>336-004</t>
  </si>
  <si>
    <t>F4 - B+C Senior</t>
  </si>
  <si>
    <t>Josef Čejka</t>
  </si>
  <si>
    <t>R-4</t>
  </si>
  <si>
    <t>Bohuslav Ferajnčič</t>
  </si>
  <si>
    <t>Petr Lukeš</t>
  </si>
  <si>
    <t>Vladimír Bláha</t>
  </si>
  <si>
    <t>Jiří Hinterhölz</t>
  </si>
  <si>
    <t>Jiří Krupička</t>
  </si>
  <si>
    <t>R-23</t>
  </si>
  <si>
    <t>R-11</t>
  </si>
  <si>
    <t>2. soutěž "Seriálu MiČR - NS" – Jinolice, ATC Eden</t>
  </si>
  <si>
    <t>Výsledková listina   Lo-17</t>
  </si>
  <si>
    <t>29. - 30.5.2010</t>
  </si>
  <si>
    <t>(převzato z Lo-16)  2</t>
  </si>
  <si>
    <t>Termín: 29.05.2010 - 30.05.2010</t>
  </si>
  <si>
    <t>(převzato z Lo-16)</t>
  </si>
  <si>
    <t>29.5. od 8:00 do 18:00 soutěžní jízdy</t>
  </si>
  <si>
    <t>30.5. od 7:00 do 12:30 soutěžní jízdy</t>
  </si>
  <si>
    <t xml:space="preserve">30.5. v 12:30 konec jízd, </t>
  </si>
  <si>
    <t>30.5. v 13:30 vyhlášení výsledků soutěže</t>
  </si>
  <si>
    <t>Polojasno, mírný vítr</t>
  </si>
  <si>
    <t>29</t>
  </si>
  <si>
    <t>Piller Viktor</t>
  </si>
  <si>
    <t>131-062</t>
  </si>
  <si>
    <t>Survey -2</t>
  </si>
  <si>
    <t>5-6</t>
  </si>
  <si>
    <t>7-8</t>
  </si>
  <si>
    <t>4-6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</si>
</sst>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</numFmts>
  <fonts count="57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/>
      <bottom>
        <color indexed="63"/>
      </bottom>
      <diagonal style="thin">
        <color indexed="8"/>
      </diagonal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59">
      <alignment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59" applyFont="1">
      <alignment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59" applyFont="1" applyAlignment="1">
      <alignment horizontal="righ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59" applyFont="1" applyBorder="1">
      <alignment/>
      <protection/>
    </xf>
    <xf numFmtId="1" fontId="12" fillId="0" borderId="14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59" applyFont="1" applyFill="1">
      <alignment/>
      <protection/>
    </xf>
    <xf numFmtId="0" fontId="0" fillId="0" borderId="0" xfId="47" applyFont="1" applyAlignment="1">
      <alignment horizontal="right"/>
      <protection/>
    </xf>
    <xf numFmtId="0" fontId="0" fillId="0" borderId="19" xfId="59" applyFont="1" applyFill="1" applyBorder="1">
      <alignment/>
      <protection/>
    </xf>
    <xf numFmtId="0" fontId="0" fillId="0" borderId="19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" fillId="0" borderId="23" xfId="56" applyNumberFormat="1" applyBorder="1" applyAlignment="1">
      <alignment vertical="center"/>
      <protection/>
    </xf>
    <xf numFmtId="49" fontId="1" fillId="0" borderId="24" xfId="56" applyNumberFormat="1" applyBorder="1" applyAlignment="1">
      <alignment horizontal="center" vertical="center"/>
      <protection/>
    </xf>
    <xf numFmtId="49" fontId="12" fillId="33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17" fillId="0" borderId="14" xfId="58" applyNumberFormat="1" applyFont="1" applyBorder="1" applyAlignment="1">
      <alignment horizontal="center"/>
      <protection/>
    </xf>
    <xf numFmtId="0" fontId="12" fillId="0" borderId="14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7" fillId="0" borderId="10" xfId="58" applyNumberFormat="1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14" xfId="48" applyFill="1" applyBorder="1" applyAlignment="1">
      <alignment horizontal="center" vertical="center"/>
      <protection/>
    </xf>
    <xf numFmtId="0" fontId="0" fillId="0" borderId="12" xfId="48" applyFill="1" applyBorder="1" applyAlignment="1">
      <alignment horizontal="center" vertical="center"/>
      <protection/>
    </xf>
    <xf numFmtId="0" fontId="0" fillId="0" borderId="10" xfId="48" applyFill="1" applyBorder="1" applyAlignment="1">
      <alignment horizontal="center" vertical="center"/>
      <protection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/>
    </xf>
    <xf numFmtId="0" fontId="0" fillId="0" borderId="12" xfId="64" applyFont="1" applyFill="1" applyBorder="1" applyAlignment="1">
      <alignment vertical="center"/>
      <protection/>
    </xf>
    <xf numFmtId="49" fontId="0" fillId="0" borderId="12" xfId="64" applyNumberFormat="1" applyFont="1" applyFill="1" applyBorder="1" applyAlignment="1">
      <alignment horizontal="center" vertical="center"/>
      <protection/>
    </xf>
    <xf numFmtId="165" fontId="20" fillId="0" borderId="12" xfId="0" applyNumberFormat="1" applyFont="1" applyFill="1" applyBorder="1" applyAlignment="1">
      <alignment horizontal="center" vertical="center"/>
    </xf>
    <xf numFmtId="4" fontId="12" fillId="0" borderId="12" xfId="64" applyNumberFormat="1" applyFont="1" applyFill="1" applyBorder="1" applyAlignment="1">
      <alignment horizontal="center" vertical="center"/>
      <protection/>
    </xf>
    <xf numFmtId="1" fontId="0" fillId="0" borderId="12" xfId="64" applyNumberFormat="1" applyFont="1" applyFill="1" applyBorder="1" applyAlignment="1">
      <alignment horizontal="center" vertical="center"/>
      <protection/>
    </xf>
    <xf numFmtId="1" fontId="0" fillId="0" borderId="32" xfId="64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/>
    </xf>
    <xf numFmtId="0" fontId="0" fillId="0" borderId="14" xfId="64" applyFont="1" applyFill="1" applyBorder="1" applyAlignment="1">
      <alignment vertical="center"/>
      <protection/>
    </xf>
    <xf numFmtId="49" fontId="0" fillId="0" borderId="14" xfId="64" applyNumberFormat="1" applyFont="1" applyFill="1" applyBorder="1" applyAlignment="1">
      <alignment horizontal="center" vertical="center"/>
      <protection/>
    </xf>
    <xf numFmtId="3" fontId="1" fillId="0" borderId="14" xfId="62" applyNumberFormat="1" applyFont="1" applyFill="1" applyBorder="1" applyAlignment="1" applyProtection="1">
      <alignment horizontal="center" vertical="center"/>
      <protection locked="0"/>
    </xf>
    <xf numFmtId="164" fontId="1" fillId="0" borderId="14" xfId="62" applyNumberFormat="1" applyFont="1" applyFill="1" applyBorder="1" applyAlignment="1" applyProtection="1">
      <alignment horizontal="center" vertical="center"/>
      <protection locked="0"/>
    </xf>
    <xf numFmtId="4" fontId="1" fillId="0" borderId="14" xfId="62" applyNumberFormat="1" applyFont="1" applyFill="1" applyBorder="1" applyAlignment="1" applyProtection="1">
      <alignment horizontal="center" vertical="center"/>
      <protection locked="0"/>
    </xf>
    <xf numFmtId="165" fontId="20" fillId="0" borderId="14" xfId="0" applyNumberFormat="1" applyFont="1" applyFill="1" applyBorder="1" applyAlignment="1">
      <alignment horizontal="center" vertical="center"/>
    </xf>
    <xf numFmtId="4" fontId="12" fillId="0" borderId="14" xfId="64" applyNumberFormat="1" applyFont="1" applyFill="1" applyBorder="1" applyAlignment="1">
      <alignment horizontal="center" vertical="center"/>
      <protection/>
    </xf>
    <xf numFmtId="1" fontId="0" fillId="0" borderId="14" xfId="64" applyNumberFormat="1" applyFont="1" applyFill="1" applyBorder="1" applyAlignment="1">
      <alignment horizontal="center" vertical="center"/>
      <protection/>
    </xf>
    <xf numFmtId="1" fontId="0" fillId="0" borderId="33" xfId="64" applyNumberFormat="1" applyFont="1" applyFill="1" applyBorder="1" applyAlignment="1">
      <alignment horizontal="center" vertical="center"/>
      <protection/>
    </xf>
    <xf numFmtId="1" fontId="12" fillId="0" borderId="14" xfId="0" applyNumberFormat="1" applyFont="1" applyFill="1" applyBorder="1" applyAlignment="1">
      <alignment horizontal="center"/>
    </xf>
    <xf numFmtId="0" fontId="0" fillId="0" borderId="33" xfId="64" applyFont="1" applyFill="1" applyBorder="1" applyAlignment="1">
      <alignment vertical="center"/>
      <protection/>
    </xf>
    <xf numFmtId="0" fontId="0" fillId="0" borderId="15" xfId="0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/>
    </xf>
    <xf numFmtId="4" fontId="12" fillId="0" borderId="10" xfId="64" applyNumberFormat="1" applyFont="1" applyFill="1" applyBorder="1" applyAlignment="1">
      <alignment horizontal="center" vertical="center"/>
      <protection/>
    </xf>
    <xf numFmtId="1" fontId="0" fillId="0" borderId="10" xfId="64" applyNumberFormat="1" applyFont="1" applyFill="1" applyBorder="1" applyAlignment="1">
      <alignment horizontal="center" vertical="center"/>
      <protection/>
    </xf>
    <xf numFmtId="1" fontId="0" fillId="0" borderId="31" xfId="64" applyNumberFormat="1" applyFont="1" applyFill="1" applyBorder="1" applyAlignment="1">
      <alignment horizontal="center" vertical="center"/>
      <protection/>
    </xf>
    <xf numFmtId="1" fontId="12" fillId="0" borderId="10" xfId="0" applyNumberFormat="1" applyFont="1" applyBorder="1" applyAlignment="1">
      <alignment horizontal="center"/>
    </xf>
    <xf numFmtId="0" fontId="0" fillId="0" borderId="14" xfId="61" applyFont="1" applyBorder="1">
      <alignment/>
      <protection/>
    </xf>
    <xf numFmtId="0" fontId="13" fillId="0" borderId="33" xfId="0" applyFont="1" applyBorder="1" applyAlignment="1">
      <alignment/>
    </xf>
    <xf numFmtId="3" fontId="1" fillId="0" borderId="12" xfId="63" applyNumberFormat="1" applyFont="1" applyFill="1" applyBorder="1" applyAlignment="1" applyProtection="1">
      <alignment horizontal="center" vertical="center"/>
      <protection locked="0"/>
    </xf>
    <xf numFmtId="164" fontId="1" fillId="0" borderId="12" xfId="63" applyNumberFormat="1" applyFont="1" applyFill="1" applyBorder="1" applyAlignment="1" applyProtection="1">
      <alignment horizontal="center" vertical="center"/>
      <protection locked="0"/>
    </xf>
    <xf numFmtId="4" fontId="1" fillId="0" borderId="12" xfId="63" applyNumberFormat="1" applyFont="1" applyFill="1" applyBorder="1" applyAlignment="1" applyProtection="1">
      <alignment horizontal="center" vertical="center"/>
      <protection locked="0"/>
    </xf>
    <xf numFmtId="3" fontId="1" fillId="0" borderId="14" xfId="63" applyNumberFormat="1" applyFont="1" applyFill="1" applyBorder="1" applyAlignment="1" applyProtection="1">
      <alignment horizontal="center" vertical="center"/>
      <protection locked="0"/>
    </xf>
    <xf numFmtId="164" fontId="1" fillId="0" borderId="14" xfId="63" applyNumberFormat="1" applyFont="1" applyFill="1" applyBorder="1" applyAlignment="1" applyProtection="1">
      <alignment horizontal="center" vertical="center"/>
      <protection locked="0"/>
    </xf>
    <xf numFmtId="4" fontId="1" fillId="0" borderId="14" xfId="63" applyNumberFormat="1" applyFont="1" applyFill="1" applyBorder="1" applyAlignment="1" applyProtection="1">
      <alignment horizontal="center" vertical="center"/>
      <protection locked="0"/>
    </xf>
    <xf numFmtId="3" fontId="1" fillId="0" borderId="10" xfId="63" applyNumberFormat="1" applyFont="1" applyFill="1" applyBorder="1" applyAlignment="1" applyProtection="1">
      <alignment horizontal="center" vertical="center"/>
      <protection locked="0"/>
    </xf>
    <xf numFmtId="164" fontId="1" fillId="0" borderId="10" xfId="63" applyNumberFormat="1" applyFont="1" applyFill="1" applyBorder="1" applyAlignment="1" applyProtection="1">
      <alignment horizontal="center" vertical="center"/>
      <protection locked="0"/>
    </xf>
    <xf numFmtId="4" fontId="1" fillId="0" borderId="10" xfId="63" applyNumberFormat="1" applyFont="1" applyFill="1" applyBorder="1" applyAlignment="1" applyProtection="1">
      <alignment horizontal="center" vertical="center"/>
      <protection locked="0"/>
    </xf>
    <xf numFmtId="49" fontId="1" fillId="0" borderId="23" xfId="56" applyNumberFormat="1" applyFont="1" applyBorder="1" applyAlignment="1">
      <alignment vertical="center"/>
      <protection/>
    </xf>
    <xf numFmtId="49" fontId="1" fillId="0" borderId="14" xfId="50" applyNumberFormat="1" applyBorder="1" applyAlignment="1">
      <alignment horizontal="center" vertical="center"/>
      <protection/>
    </xf>
    <xf numFmtId="49" fontId="1" fillId="0" borderId="14" xfId="50" applyNumberFormat="1" applyBorder="1" applyAlignment="1">
      <alignment vertical="center"/>
      <protection/>
    </xf>
    <xf numFmtId="49" fontId="1" fillId="0" borderId="14" xfId="50" applyNumberFormat="1" applyFont="1" applyBorder="1" applyAlignment="1">
      <alignment vertical="center"/>
      <protection/>
    </xf>
    <xf numFmtId="49" fontId="1" fillId="0" borderId="14" xfId="53" applyNumberFormat="1" applyFont="1" applyBorder="1" applyAlignment="1">
      <alignment horizontal="center" vertical="center"/>
      <protection/>
    </xf>
    <xf numFmtId="49" fontId="1" fillId="0" borderId="14" xfId="54" applyNumberFormat="1" applyBorder="1" applyAlignment="1">
      <alignment vertical="center"/>
      <protection/>
    </xf>
    <xf numFmtId="49" fontId="1" fillId="0" borderId="14" xfId="51" applyNumberFormat="1" applyBorder="1" applyAlignment="1">
      <alignment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2" applyNumberFormat="1" applyBorder="1" applyAlignment="1">
      <alignment vertical="center"/>
      <protection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4" xfId="53" applyNumberFormat="1" applyFont="1" applyBorder="1" applyAlignment="1">
      <alignment vertical="center"/>
      <protection/>
    </xf>
    <xf numFmtId="49" fontId="1" fillId="0" borderId="14" xfId="54" applyNumberFormat="1" applyFont="1" applyBorder="1" applyAlignment="1">
      <alignment vertical="center"/>
      <protection/>
    </xf>
    <xf numFmtId="49" fontId="1" fillId="0" borderId="14" xfId="53" applyNumberFormat="1" applyBorder="1" applyAlignment="1">
      <alignment vertical="center"/>
      <protection/>
    </xf>
    <xf numFmtId="0" fontId="0" fillId="0" borderId="34" xfId="59" applyFont="1" applyFill="1" applyBorder="1">
      <alignment/>
      <protection/>
    </xf>
    <xf numFmtId="0" fontId="4" fillId="0" borderId="0" xfId="47" applyFont="1" applyAlignment="1">
      <alignment horizontal="left"/>
      <protection/>
    </xf>
    <xf numFmtId="49" fontId="1" fillId="0" borderId="23" xfId="56" applyNumberFormat="1" applyBorder="1" applyAlignment="1">
      <alignment horizontal="center" vertical="center"/>
      <protection/>
    </xf>
    <xf numFmtId="49" fontId="1" fillId="0" borderId="14" xfId="54" applyNumberFormat="1" applyBorder="1" applyAlignment="1">
      <alignment horizontal="center" vertical="center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14" xfId="53" applyNumberForma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1" fillId="0" borderId="14" xfId="50" applyFill="1" applyBorder="1" applyAlignment="1">
      <alignment vertical="center"/>
      <protection/>
    </xf>
    <xf numFmtId="0" fontId="1" fillId="0" borderId="36" xfId="56" applyFill="1" applyBorder="1" applyAlignment="1">
      <alignment vertical="center"/>
      <protection/>
    </xf>
    <xf numFmtId="0" fontId="1" fillId="0" borderId="14" xfId="53" applyFont="1" applyFill="1" applyBorder="1" applyAlignment="1">
      <alignment vertical="center"/>
      <protection/>
    </xf>
    <xf numFmtId="0" fontId="1" fillId="0" borderId="14" xfId="51" applyFont="1" applyFill="1" applyBorder="1" applyAlignment="1">
      <alignment vertical="center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49" fontId="1" fillId="0" borderId="23" xfId="52" applyNumberFormat="1" applyFont="1" applyFill="1" applyBorder="1" applyAlignment="1">
      <alignment vertical="center"/>
      <protection/>
    </xf>
    <xf numFmtId="49" fontId="1" fillId="0" borderId="24" xfId="52" applyNumberFormat="1" applyFill="1" applyBorder="1" applyAlignment="1">
      <alignment horizontal="center" vertical="center"/>
      <protection/>
    </xf>
    <xf numFmtId="2" fontId="12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9" fontId="1" fillId="0" borderId="23" xfId="52" applyNumberFormat="1" applyFill="1" applyBorder="1" applyAlignment="1">
      <alignment horizontal="center" vertical="center"/>
      <protection/>
    </xf>
    <xf numFmtId="49" fontId="1" fillId="0" borderId="23" xfId="55" applyNumberFormat="1" applyFont="1" applyFill="1" applyBorder="1" applyAlignment="1">
      <alignment vertical="center"/>
      <protection/>
    </xf>
    <xf numFmtId="0" fontId="1" fillId="0" borderId="14" xfId="53" applyFill="1" applyBorder="1" applyAlignment="1">
      <alignment vertical="center"/>
      <protection/>
    </xf>
    <xf numFmtId="0" fontId="1" fillId="0" borderId="14" xfId="54" applyFont="1" applyFill="1" applyBorder="1" applyAlignment="1">
      <alignment vertical="center"/>
      <protection/>
    </xf>
    <xf numFmtId="0" fontId="1" fillId="0" borderId="14" xfId="54" applyFill="1" applyBorder="1" applyAlignment="1">
      <alignment vertical="center"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37" xfId="48" applyFill="1" applyBorder="1" applyAlignment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/>
    </xf>
    <xf numFmtId="0" fontId="0" fillId="0" borderId="35" xfId="64" applyFont="1" applyFill="1" applyBorder="1" applyAlignment="1">
      <alignment vertical="center"/>
      <protection/>
    </xf>
    <xf numFmtId="0" fontId="0" fillId="0" borderId="14" xfId="0" applyBorder="1" applyAlignment="1">
      <alignment horizontal="center"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0" xfId="0" applyFont="1" applyBorder="1" applyAlignment="1">
      <alignment/>
    </xf>
    <xf numFmtId="49" fontId="1" fillId="0" borderId="23" xfId="54" applyNumberFormat="1" applyBorder="1" applyAlignment="1">
      <alignment horizontal="center" vertical="center"/>
      <protection/>
    </xf>
    <xf numFmtId="49" fontId="1" fillId="0" borderId="23" xfId="54" applyNumberFormat="1" applyBorder="1" applyAlignment="1">
      <alignment vertical="center"/>
      <protection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1" fillId="0" borderId="14" xfId="49" applyNumberFormat="1" applyFont="1" applyBorder="1" applyAlignment="1">
      <alignment vertical="center"/>
      <protection/>
    </xf>
    <xf numFmtId="49" fontId="0" fillId="0" borderId="35" xfId="64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20" xfId="0" applyFill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9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1" fillId="0" borderId="12" xfId="54" applyNumberFormat="1" applyBorder="1" applyAlignment="1">
      <alignment vertical="center"/>
      <protection/>
    </xf>
    <xf numFmtId="49" fontId="1" fillId="0" borderId="14" xfId="52" applyNumberFormat="1" applyFont="1" applyBorder="1" applyAlignment="1">
      <alignment horizontal="center" vertical="center"/>
      <protection/>
    </xf>
    <xf numFmtId="49" fontId="1" fillId="0" borderId="14" xfId="52" applyNumberFormat="1" applyFont="1" applyBorder="1" applyAlignment="1">
      <alignment vertical="center"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1" fillId="0" borderId="0" xfId="0" applyFont="1" applyFill="1" applyAlignment="1">
      <alignment horizontal="right"/>
    </xf>
    <xf numFmtId="0" fontId="11" fillId="35" borderId="0" xfId="0" applyFont="1" applyFill="1" applyAlignment="1">
      <alignment horizontal="center"/>
    </xf>
    <xf numFmtId="0" fontId="0" fillId="0" borderId="23" xfId="0" applyFont="1" applyFill="1" applyBorder="1" applyAlignment="1">
      <alignment vertical="center"/>
    </xf>
    <xf numFmtId="49" fontId="1" fillId="0" borderId="23" xfId="53" applyNumberFormat="1" applyFont="1" applyBorder="1" applyAlignment="1">
      <alignment vertical="center"/>
      <protection/>
    </xf>
    <xf numFmtId="0" fontId="0" fillId="0" borderId="19" xfId="64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49" fontId="1" fillId="0" borderId="10" xfId="49" applyNumberFormat="1" applyFont="1" applyBorder="1" applyAlignment="1">
      <alignment vertical="center"/>
      <protection/>
    </xf>
    <xf numFmtId="0" fontId="0" fillId="0" borderId="42" xfId="0" applyFill="1" applyBorder="1" applyAlignment="1">
      <alignment horizontal="center"/>
    </xf>
    <xf numFmtId="49" fontId="1" fillId="0" borderId="14" xfId="55" applyNumberFormat="1" applyFont="1" applyBorder="1" applyAlignment="1">
      <alignment vertical="center"/>
      <protection/>
    </xf>
    <xf numFmtId="49" fontId="1" fillId="0" borderId="14" xfId="55" applyNumberFormat="1" applyBorder="1" applyAlignment="1">
      <alignment horizontal="center" vertical="center"/>
      <protection/>
    </xf>
    <xf numFmtId="49" fontId="1" fillId="0" borderId="14" xfId="55" applyNumberFormat="1" applyBorder="1" applyAlignment="1">
      <alignment vertical="center"/>
      <protection/>
    </xf>
    <xf numFmtId="49" fontId="1" fillId="0" borderId="14" xfId="49" applyNumberFormat="1" applyFont="1" applyBorder="1" applyAlignment="1">
      <alignment horizontal="center" vertical="center"/>
      <protection/>
    </xf>
    <xf numFmtId="2" fontId="12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vertical="center"/>
      <protection/>
    </xf>
    <xf numFmtId="167" fontId="0" fillId="0" borderId="0" xfId="0" applyNumberFormat="1" applyFill="1" applyAlignment="1">
      <alignment horizontal="center"/>
    </xf>
    <xf numFmtId="49" fontId="1" fillId="0" borderId="14" xfId="54" applyNumberFormat="1" applyFont="1" applyFill="1" applyBorder="1" applyAlignment="1">
      <alignment vertical="center"/>
      <protection/>
    </xf>
    <xf numFmtId="49" fontId="1" fillId="0" borderId="14" xfId="53" applyNumberForma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0" fontId="1" fillId="0" borderId="14" xfId="55" applyFont="1" applyFill="1" applyBorder="1" applyAlignment="1">
      <alignment vertical="center"/>
      <protection/>
    </xf>
    <xf numFmtId="49" fontId="1" fillId="0" borderId="10" xfId="49" applyNumberFormat="1" applyFont="1" applyBorder="1" applyAlignment="1">
      <alignment horizontal="center" vertical="center"/>
      <protection/>
    </xf>
    <xf numFmtId="1" fontId="0" fillId="0" borderId="1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2" fillId="0" borderId="37" xfId="0" applyNumberFormat="1" applyFon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49" fontId="1" fillId="0" borderId="14" xfId="50" applyNumberFormat="1" applyFont="1" applyFill="1" applyBorder="1" applyAlignment="1">
      <alignment horizontal="center" vertical="center"/>
      <protection/>
    </xf>
    <xf numFmtId="49" fontId="1" fillId="0" borderId="14" xfId="50" applyNumberFormat="1" applyFont="1" applyFill="1" applyBorder="1" applyAlignment="1">
      <alignment vertical="center"/>
      <protection/>
    </xf>
    <xf numFmtId="49" fontId="1" fillId="0" borderId="14" xfId="50" applyNumberFormat="1" applyFill="1" applyBorder="1" applyAlignment="1">
      <alignment vertical="center"/>
      <protection/>
    </xf>
    <xf numFmtId="49" fontId="1" fillId="0" borderId="14" xfId="50" applyNumberFormat="1" applyFill="1" applyBorder="1" applyAlignment="1">
      <alignment horizontal="center" vertical="center"/>
      <protection/>
    </xf>
    <xf numFmtId="0" fontId="0" fillId="0" borderId="0" xfId="47" applyFont="1" applyAlignment="1">
      <alignment horizontal="left"/>
      <protection/>
    </xf>
    <xf numFmtId="49" fontId="1" fillId="0" borderId="14" xfId="51" applyNumberFormat="1" applyFont="1" applyFill="1" applyBorder="1" applyAlignment="1">
      <alignment horizontal="center" vertical="center"/>
      <protection/>
    </xf>
    <xf numFmtId="49" fontId="0" fillId="0" borderId="14" xfId="0" applyNumberFormat="1" applyFill="1" applyBorder="1" applyAlignment="1">
      <alignment vertical="center"/>
    </xf>
    <xf numFmtId="49" fontId="1" fillId="0" borderId="14" xfId="51" applyNumberFormat="1" applyFont="1" applyFill="1" applyBorder="1" applyAlignment="1">
      <alignment vertical="center"/>
      <protection/>
    </xf>
    <xf numFmtId="49" fontId="1" fillId="0" borderId="37" xfId="53" applyNumberFormat="1" applyFont="1" applyFill="1" applyBorder="1" applyAlignment="1">
      <alignment horizontal="center" vertical="center"/>
      <protection/>
    </xf>
    <xf numFmtId="49" fontId="1" fillId="0" borderId="37" xfId="53" applyNumberFormat="1" applyFont="1" applyFill="1" applyBorder="1" applyAlignment="1">
      <alignment vertical="center"/>
      <protection/>
    </xf>
    <xf numFmtId="49" fontId="1" fillId="0" borderId="23" xfId="58" applyNumberFormat="1" applyFont="1" applyFill="1" applyBorder="1" applyAlignment="1">
      <alignment vertical="center"/>
      <protection/>
    </xf>
    <xf numFmtId="49" fontId="1" fillId="0" borderId="24" xfId="58" applyNumberFormat="1" applyFont="1" applyFill="1" applyBorder="1" applyAlignment="1">
      <alignment horizontal="center" vertical="center"/>
      <protection/>
    </xf>
    <xf numFmtId="49" fontId="1" fillId="0" borderId="14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Fill="1" applyBorder="1" applyAlignment="1">
      <alignment horizontal="center" vertical="center"/>
      <protection/>
    </xf>
    <xf numFmtId="49" fontId="1" fillId="0" borderId="14" xfId="54" applyNumberFormat="1" applyFill="1" applyBorder="1" applyAlignment="1">
      <alignment vertical="center"/>
      <protection/>
    </xf>
    <xf numFmtId="49" fontId="1" fillId="0" borderId="14" xfId="53" applyNumberFormat="1" applyFill="1" applyBorder="1" applyAlignment="1">
      <alignment vertical="center"/>
      <protection/>
    </xf>
    <xf numFmtId="49" fontId="1" fillId="0" borderId="20" xfId="53" applyNumberFormat="1" applyFont="1" applyFill="1" applyBorder="1" applyAlignment="1">
      <alignment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" fillId="0" borderId="14" xfId="49" applyFont="1" applyFill="1" applyBorder="1" applyAlignment="1">
      <alignment vertical="center"/>
      <protection/>
    </xf>
    <xf numFmtId="49" fontId="1" fillId="0" borderId="12" xfId="50" applyNumberFormat="1" applyFont="1" applyFill="1" applyBorder="1" applyAlignment="1">
      <alignment horizontal="center" vertical="center"/>
      <protection/>
    </xf>
    <xf numFmtId="2" fontId="12" fillId="0" borderId="37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" fillId="0" borderId="14" xfId="51" applyFill="1" applyBorder="1" applyAlignment="1">
      <alignment vertical="center"/>
      <protection/>
    </xf>
    <xf numFmtId="0" fontId="1" fillId="0" borderId="36" xfId="52" applyFill="1" applyBorder="1" applyAlignment="1">
      <alignment vertical="center"/>
      <protection/>
    </xf>
    <xf numFmtId="0" fontId="1" fillId="0" borderId="45" xfId="52" applyFill="1" applyBorder="1" applyAlignment="1">
      <alignment vertical="center"/>
      <protection/>
    </xf>
    <xf numFmtId="49" fontId="1" fillId="0" borderId="46" xfId="52" applyNumberFormat="1" applyFill="1" applyBorder="1" applyAlignment="1">
      <alignment horizontal="center" vertical="center"/>
      <protection/>
    </xf>
    <xf numFmtId="49" fontId="1" fillId="0" borderId="10" xfId="52" applyNumberFormat="1" applyFill="1" applyBorder="1" applyAlignment="1">
      <alignment vertical="center"/>
      <protection/>
    </xf>
    <xf numFmtId="2" fontId="1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" fillId="0" borderId="37" xfId="55" applyFont="1" applyFill="1" applyBorder="1" applyAlignment="1">
      <alignment vertical="center"/>
      <protection/>
    </xf>
    <xf numFmtId="0" fontId="1" fillId="0" borderId="14" xfId="55" applyFill="1" applyBorder="1" applyAlignment="1">
      <alignment vertical="center"/>
      <protection/>
    </xf>
    <xf numFmtId="49" fontId="1" fillId="0" borderId="46" xfId="57" applyNumberFormat="1" applyBorder="1" applyAlignment="1">
      <alignment horizontal="center" vertical="center"/>
      <protection/>
    </xf>
    <xf numFmtId="49" fontId="1" fillId="0" borderId="46" xfId="57" applyNumberFormat="1" applyFont="1" applyBorder="1" applyAlignment="1">
      <alignment vertical="center"/>
      <protection/>
    </xf>
    <xf numFmtId="49" fontId="1" fillId="0" borderId="47" xfId="57" applyNumberFormat="1" applyBorder="1" applyAlignment="1">
      <alignment horizontal="center" vertical="center"/>
      <protection/>
    </xf>
    <xf numFmtId="0" fontId="1" fillId="0" borderId="45" xfId="57" applyFill="1" applyBorder="1" applyAlignment="1">
      <alignment vertical="center"/>
      <protection/>
    </xf>
    <xf numFmtId="49" fontId="1" fillId="0" borderId="46" xfId="58" applyNumberFormat="1" applyFont="1" applyFill="1" applyBorder="1" applyAlignment="1">
      <alignment vertical="center"/>
      <protection/>
    </xf>
    <xf numFmtId="49" fontId="1" fillId="0" borderId="47" xfId="58" applyNumberFormat="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49" fontId="1" fillId="0" borderId="10" xfId="51" applyNumberFormat="1" applyFont="1" applyFill="1" applyBorder="1" applyAlignment="1">
      <alignment vertical="center"/>
      <protection/>
    </xf>
    <xf numFmtId="49" fontId="1" fillId="0" borderId="10" xfId="53" applyNumberFormat="1" applyFont="1" applyFill="1" applyBorder="1" applyAlignment="1">
      <alignment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0" fillId="0" borderId="44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49" fontId="1" fillId="0" borderId="37" xfId="55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left" vertical="center"/>
      <protection/>
    </xf>
    <xf numFmtId="0" fontId="1" fillId="0" borderId="14" xfId="50" applyFont="1" applyFill="1" applyBorder="1" applyAlignment="1">
      <alignment vertical="center"/>
      <protection/>
    </xf>
    <xf numFmtId="0" fontId="1" fillId="0" borderId="12" xfId="50" applyFill="1" applyBorder="1" applyAlignment="1">
      <alignment vertical="center"/>
      <protection/>
    </xf>
    <xf numFmtId="49" fontId="1" fillId="0" borderId="14" xfId="56" applyNumberFormat="1" applyFont="1" applyFill="1" applyBorder="1" applyAlignment="1">
      <alignment horizontal="center" vertical="center"/>
      <protection/>
    </xf>
    <xf numFmtId="49" fontId="1" fillId="0" borderId="12" xfId="50" applyNumberFormat="1" applyFont="1" applyBorder="1" applyAlignment="1">
      <alignment vertical="center"/>
      <protection/>
    </xf>
    <xf numFmtId="49" fontId="1" fillId="0" borderId="12" xfId="50" applyNumberFormat="1" applyBorder="1" applyAlignment="1">
      <alignment vertical="center"/>
      <protection/>
    </xf>
    <xf numFmtId="49" fontId="1" fillId="0" borderId="12" xfId="50" applyNumberFormat="1" applyBorder="1" applyAlignment="1">
      <alignment horizontal="center" vertical="center"/>
      <protection/>
    </xf>
    <xf numFmtId="0" fontId="1" fillId="0" borderId="10" xfId="49" applyFont="1" applyFill="1" applyBorder="1" applyAlignment="1">
      <alignment vertical="center"/>
      <protection/>
    </xf>
    <xf numFmtId="49" fontId="1" fillId="0" borderId="23" xfId="52" applyNumberFormat="1" applyFill="1" applyBorder="1" applyAlignment="1">
      <alignment vertical="center"/>
      <protection/>
    </xf>
    <xf numFmtId="0" fontId="1" fillId="0" borderId="37" xfId="51" applyFont="1" applyFill="1" applyBorder="1" applyAlignment="1">
      <alignment vertical="center"/>
      <protection/>
    </xf>
    <xf numFmtId="49" fontId="1" fillId="0" borderId="14" xfId="51" applyNumberFormat="1" applyFont="1" applyBorder="1" applyAlignment="1">
      <alignment horizontal="center" vertical="center"/>
      <protection/>
    </xf>
    <xf numFmtId="49" fontId="1" fillId="0" borderId="37" xfId="51" applyNumberFormat="1" applyFont="1" applyFill="1" applyBorder="1" applyAlignment="1">
      <alignment horizontal="center" vertical="center"/>
      <protection/>
    </xf>
    <xf numFmtId="49" fontId="0" fillId="0" borderId="37" xfId="0" applyNumberFormat="1" applyFill="1" applyBorder="1" applyAlignment="1">
      <alignment vertical="center"/>
    </xf>
    <xf numFmtId="49" fontId="1" fillId="0" borderId="37" xfId="51" applyNumberFormat="1" applyFont="1" applyFill="1" applyBorder="1" applyAlignment="1">
      <alignment vertical="center"/>
      <protection/>
    </xf>
    <xf numFmtId="0" fontId="1" fillId="0" borderId="0" xfId="59" applyFill="1">
      <alignment/>
      <protection/>
    </xf>
    <xf numFmtId="0" fontId="1" fillId="0" borderId="0" xfId="55" applyFont="1" applyFill="1" applyBorder="1" applyAlignment="1">
      <alignment vertical="center"/>
      <protection/>
    </xf>
    <xf numFmtId="49" fontId="1" fillId="0" borderId="14" xfId="55" applyNumberFormat="1" applyFill="1" applyBorder="1" applyAlignment="1">
      <alignment horizontal="center" vertical="center"/>
      <protection/>
    </xf>
    <xf numFmtId="49" fontId="1" fillId="0" borderId="37" xfId="55" applyNumberFormat="1" applyFont="1" applyBorder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vertical="center"/>
      <protection/>
    </xf>
    <xf numFmtId="49" fontId="1" fillId="0" borderId="37" xfId="55" applyNumberFormat="1" applyFont="1" applyBorder="1" applyAlignment="1">
      <alignment vertical="center"/>
      <protection/>
    </xf>
    <xf numFmtId="49" fontId="1" fillId="0" borderId="14" xfId="55" applyNumberFormat="1" applyFont="1" applyFill="1" applyBorder="1" applyAlignment="1">
      <alignment vertical="center"/>
      <protection/>
    </xf>
    <xf numFmtId="49" fontId="1" fillId="0" borderId="37" xfId="49" applyNumberFormat="1" applyFont="1" applyBorder="1" applyAlignment="1">
      <alignment vertical="center"/>
      <protection/>
    </xf>
    <xf numFmtId="49" fontId="1" fillId="0" borderId="14" xfId="55" applyNumberFormat="1" applyFont="1" applyFill="1" applyBorder="1" applyAlignment="1">
      <alignment horizontal="center" vertical="center"/>
      <protection/>
    </xf>
    <xf numFmtId="49" fontId="1" fillId="0" borderId="37" xfId="49" applyNumberFormat="1" applyFont="1" applyBorder="1" applyAlignment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" fontId="12" fillId="0" borderId="19" xfId="64" applyNumberFormat="1" applyFont="1" applyFill="1" applyBorder="1" applyAlignment="1">
      <alignment horizontal="center" vertical="center"/>
      <protection/>
    </xf>
    <xf numFmtId="1" fontId="12" fillId="0" borderId="44" xfId="64" applyNumberFormat="1" applyFont="1" applyFill="1" applyBorder="1" applyAlignment="1">
      <alignment horizontal="center" vertical="center"/>
      <protection/>
    </xf>
    <xf numFmtId="1" fontId="12" fillId="0" borderId="48" xfId="64" applyNumberFormat="1" applyFont="1" applyFill="1" applyBorder="1" applyAlignment="1">
      <alignment horizontal="center" vertical="center"/>
      <protection/>
    </xf>
    <xf numFmtId="1" fontId="12" fillId="0" borderId="49" xfId="64" applyNumberFormat="1" applyFont="1" applyFill="1" applyBorder="1" applyAlignment="1">
      <alignment horizontal="center" vertical="center"/>
      <protection/>
    </xf>
    <xf numFmtId="1" fontId="12" fillId="0" borderId="10" xfId="64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/>
      <protection/>
    </xf>
    <xf numFmtId="0" fontId="1" fillId="0" borderId="14" xfId="49" applyFill="1" applyBorder="1" applyAlignment="1">
      <alignment vertical="center"/>
      <protection/>
    </xf>
    <xf numFmtId="49" fontId="1" fillId="0" borderId="14" xfId="49" applyNumberForma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vertical="center"/>
      <protection/>
    </xf>
    <xf numFmtId="49" fontId="1" fillId="0" borderId="10" xfId="50" applyNumberFormat="1" applyFont="1" applyFill="1" applyBorder="1" applyAlignment="1">
      <alignment vertical="center"/>
      <protection/>
    </xf>
    <xf numFmtId="49" fontId="1" fillId="0" borderId="14" xfId="49" applyNumberFormat="1" applyBorder="1" applyAlignment="1">
      <alignment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64" applyFont="1" applyFill="1" applyBorder="1" applyAlignment="1">
      <alignment horizontal="left" vertical="center"/>
      <protection/>
    </xf>
    <xf numFmtId="49" fontId="1" fillId="0" borderId="19" xfId="55" applyNumberFormat="1" applyFont="1" applyBorder="1" applyAlignment="1">
      <alignment vertical="center"/>
      <protection/>
    </xf>
    <xf numFmtId="49" fontId="1" fillId="0" borderId="10" xfId="64" applyNumberFormat="1" applyFont="1" applyFill="1" applyBorder="1" applyAlignment="1">
      <alignment horizontal="center" vertical="center"/>
      <protection/>
    </xf>
    <xf numFmtId="49" fontId="0" fillId="0" borderId="19" xfId="64" applyNumberFormat="1" applyFont="1" applyFill="1" applyBorder="1" applyAlignment="1">
      <alignment horizontal="center" vertical="center"/>
      <protection/>
    </xf>
    <xf numFmtId="3" fontId="1" fillId="0" borderId="10" xfId="60" applyNumberFormat="1" applyFont="1" applyFill="1" applyBorder="1" applyAlignment="1" applyProtection="1">
      <alignment horizontal="center"/>
      <protection locked="0"/>
    </xf>
    <xf numFmtId="3" fontId="1" fillId="0" borderId="19" xfId="62" applyNumberFormat="1" applyFont="1" applyFill="1" applyBorder="1" applyAlignment="1" applyProtection="1">
      <alignment horizontal="center" vertical="center"/>
      <protection locked="0"/>
    </xf>
    <xf numFmtId="164" fontId="1" fillId="0" borderId="10" xfId="64" applyNumberFormat="1" applyFont="1" applyFill="1" applyBorder="1" applyAlignment="1">
      <alignment horizontal="center" vertical="center"/>
      <protection/>
    </xf>
    <xf numFmtId="164" fontId="1" fillId="0" borderId="19" xfId="62" applyNumberFormat="1" applyFont="1" applyFill="1" applyBorder="1" applyAlignment="1" applyProtection="1">
      <alignment horizontal="center" vertical="center"/>
      <protection locked="0"/>
    </xf>
    <xf numFmtId="4" fontId="1" fillId="0" borderId="19" xfId="62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51" xfId="0" applyFont="1" applyFill="1" applyBorder="1" applyAlignment="1">
      <alignment vertical="center"/>
    </xf>
    <xf numFmtId="49" fontId="1" fillId="0" borderId="20" xfId="54" applyNumberFormat="1" applyBorder="1" applyAlignment="1">
      <alignment vertical="center"/>
      <protection/>
    </xf>
    <xf numFmtId="0" fontId="0" fillId="0" borderId="20" xfId="64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vertical="center"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0" fontId="1" fillId="0" borderId="12" xfId="53" applyFill="1" applyBorder="1" applyAlignment="1">
      <alignment vertical="center"/>
      <protection/>
    </xf>
    <xf numFmtId="49" fontId="1" fillId="0" borderId="12" xfId="53" applyNumberForma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49" fontId="1" fillId="0" borderId="23" xfId="53" applyNumberFormat="1" applyFill="1" applyBorder="1" applyAlignment="1">
      <alignment vertical="center"/>
      <protection/>
    </xf>
    <xf numFmtId="49" fontId="1" fillId="0" borderId="12" xfId="53" applyNumberFormat="1" applyBorder="1" applyAlignment="1">
      <alignment vertical="center"/>
      <protection/>
    </xf>
    <xf numFmtId="49" fontId="1" fillId="0" borderId="23" xfId="53" applyNumberFormat="1" applyBorder="1" applyAlignment="1">
      <alignment vertical="center"/>
      <protection/>
    </xf>
    <xf numFmtId="49" fontId="1" fillId="0" borderId="23" xfId="53" applyNumberFormat="1" applyFont="1" applyFill="1" applyBorder="1" applyAlignment="1">
      <alignment vertical="center"/>
      <protection/>
    </xf>
    <xf numFmtId="49" fontId="1" fillId="0" borderId="23" xfId="54" applyNumberFormat="1" applyFont="1" applyBorder="1" applyAlignment="1">
      <alignment vertical="center"/>
      <protection/>
    </xf>
    <xf numFmtId="49" fontId="1" fillId="0" borderId="12" xfId="53" applyNumberFormat="1" applyFont="1" applyBorder="1" applyAlignment="1">
      <alignment vertical="center"/>
      <protection/>
    </xf>
    <xf numFmtId="49" fontId="1" fillId="0" borderId="20" xfId="53" applyNumberFormat="1" applyFont="1" applyBorder="1" applyAlignment="1">
      <alignment vertical="center"/>
      <protection/>
    </xf>
    <xf numFmtId="1" fontId="12" fillId="0" borderId="52" xfId="64" applyNumberFormat="1" applyFont="1" applyFill="1" applyBorder="1" applyAlignment="1">
      <alignment horizontal="center" vertical="center"/>
      <protection/>
    </xf>
    <xf numFmtId="1" fontId="12" fillId="0" borderId="53" xfId="64" applyNumberFormat="1" applyFont="1" applyFill="1" applyBorder="1" applyAlignment="1">
      <alignment horizontal="center" vertical="center"/>
      <protection/>
    </xf>
    <xf numFmtId="1" fontId="12" fillId="0" borderId="40" xfId="64" applyNumberFormat="1" applyFont="1" applyFill="1" applyBorder="1" applyAlignment="1">
      <alignment horizontal="center" vertical="center"/>
      <protection/>
    </xf>
    <xf numFmtId="165" fontId="20" fillId="0" borderId="37" xfId="0" applyNumberFormat="1" applyFont="1" applyFill="1" applyBorder="1" applyAlignment="1">
      <alignment horizontal="center" vertical="center"/>
    </xf>
    <xf numFmtId="1" fontId="12" fillId="0" borderId="54" xfId="64" applyNumberFormat="1" applyFont="1" applyFill="1" applyBorder="1" applyAlignment="1">
      <alignment horizontal="center" vertical="center"/>
      <protection/>
    </xf>
    <xf numFmtId="1" fontId="12" fillId="0" borderId="55" xfId="64" applyNumberFormat="1" applyFont="1" applyFill="1" applyBorder="1" applyAlignment="1">
      <alignment horizontal="center" vertical="center"/>
      <protection/>
    </xf>
    <xf numFmtId="1" fontId="12" fillId="0" borderId="50" xfId="64" applyNumberFormat="1" applyFont="1" applyFill="1" applyBorder="1" applyAlignment="1">
      <alignment horizontal="center" vertical="center"/>
      <protection/>
    </xf>
    <xf numFmtId="1" fontId="12" fillId="0" borderId="56" xfId="64" applyNumberFormat="1" applyFont="1" applyFill="1" applyBorder="1" applyAlignment="1">
      <alignment horizontal="center" vertical="center"/>
      <protection/>
    </xf>
    <xf numFmtId="1" fontId="12" fillId="0" borderId="57" xfId="64" applyNumberFormat="1" applyFont="1" applyFill="1" applyBorder="1" applyAlignment="1">
      <alignment horizontal="center" vertical="center"/>
      <protection/>
    </xf>
    <xf numFmtId="1" fontId="12" fillId="0" borderId="58" xfId="64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vertical="center"/>
      <protection/>
    </xf>
    <xf numFmtId="49" fontId="1" fillId="0" borderId="47" xfId="52" applyNumberFormat="1" applyFont="1" applyFill="1" applyBorder="1" applyAlignment="1">
      <alignment horizontal="center" vertical="center"/>
      <protection/>
    </xf>
    <xf numFmtId="49" fontId="1" fillId="0" borderId="10" xfId="53" applyNumberFormat="1" applyFill="1" applyBorder="1" applyAlignment="1">
      <alignment vertical="center"/>
      <protection/>
    </xf>
    <xf numFmtId="49" fontId="1" fillId="0" borderId="10" xfId="55" applyNumberFormat="1" applyFont="1" applyBorder="1" applyAlignment="1">
      <alignment horizontal="center" vertical="center"/>
      <protection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/>
    </xf>
    <xf numFmtId="1" fontId="0" fillId="0" borderId="62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64" applyFont="1" applyFill="1" applyBorder="1" applyAlignment="1">
      <alignment vertical="center"/>
      <protection/>
    </xf>
    <xf numFmtId="0" fontId="0" fillId="0" borderId="65" xfId="0" applyFont="1" applyFill="1" applyBorder="1" applyAlignment="1">
      <alignment horizontal="center" vertical="center"/>
    </xf>
    <xf numFmtId="165" fontId="20" fillId="0" borderId="6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1" fontId="0" fillId="0" borderId="67" xfId="0" applyNumberForma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65" xfId="0" applyFont="1" applyFill="1" applyBorder="1" applyAlignment="1">
      <alignment vertical="center"/>
    </xf>
    <xf numFmtId="49" fontId="1" fillId="0" borderId="23" xfId="55" applyNumberFormat="1" applyFont="1" applyBorder="1" applyAlignment="1">
      <alignment vertical="center"/>
      <protection/>
    </xf>
    <xf numFmtId="0" fontId="0" fillId="0" borderId="69" xfId="64" applyFont="1" applyFill="1" applyBorder="1" applyAlignment="1">
      <alignment vertical="center"/>
      <protection/>
    </xf>
    <xf numFmtId="49" fontId="0" fillId="0" borderId="14" xfId="64" applyNumberFormat="1" applyFont="1" applyFill="1" applyBorder="1" applyAlignment="1">
      <alignment horizontal="left" vertical="center"/>
      <protection/>
    </xf>
    <xf numFmtId="49" fontId="0" fillId="0" borderId="66" xfId="0" applyNumberFormat="1" applyBorder="1" applyAlignment="1">
      <alignment horizontal="center" vertical="center"/>
    </xf>
    <xf numFmtId="3" fontId="1" fillId="0" borderId="66" xfId="62" applyNumberFormat="1" applyFont="1" applyFill="1" applyBorder="1" applyAlignment="1" applyProtection="1">
      <alignment horizontal="center" vertical="center"/>
      <protection locked="0"/>
    </xf>
    <xf numFmtId="164" fontId="1" fillId="0" borderId="66" xfId="62" applyNumberFormat="1" applyFont="1" applyFill="1" applyBorder="1" applyAlignment="1" applyProtection="1">
      <alignment horizontal="center" vertical="center"/>
      <protection locked="0"/>
    </xf>
    <xf numFmtId="4" fontId="1" fillId="0" borderId="66" xfId="62" applyNumberFormat="1" applyFont="1" applyFill="1" applyBorder="1" applyAlignment="1" applyProtection="1">
      <alignment horizontal="center" vertical="center"/>
      <protection locked="0"/>
    </xf>
    <xf numFmtId="0" fontId="1" fillId="0" borderId="36" xfId="55" applyFont="1" applyFill="1" applyBorder="1" applyAlignment="1">
      <alignment vertical="center"/>
      <protection/>
    </xf>
    <xf numFmtId="0" fontId="1" fillId="0" borderId="12" xfId="56" applyFill="1" applyBorder="1" applyAlignment="1">
      <alignment vertical="center"/>
      <protection/>
    </xf>
    <xf numFmtId="49" fontId="1" fillId="0" borderId="23" xfId="55" applyNumberFormat="1" applyFont="1" applyFill="1" applyBorder="1" applyAlignment="1">
      <alignment horizontal="center" vertical="center"/>
      <protection/>
    </xf>
    <xf numFmtId="49" fontId="1" fillId="0" borderId="12" xfId="56" applyNumberFormat="1" applyBorder="1" applyAlignment="1">
      <alignment horizontal="center" vertical="center"/>
      <protection/>
    </xf>
    <xf numFmtId="49" fontId="1" fillId="0" borderId="12" xfId="56" applyNumberFormat="1" applyFont="1" applyBorder="1" applyAlignment="1">
      <alignment vertical="center"/>
      <protection/>
    </xf>
    <xf numFmtId="49" fontId="1" fillId="0" borderId="12" xfId="56" applyNumberFormat="1" applyFont="1" applyFill="1" applyBorder="1" applyAlignment="1">
      <alignment vertical="center"/>
      <protection/>
    </xf>
    <xf numFmtId="49" fontId="1" fillId="0" borderId="24" xfId="55" applyNumberFormat="1" applyFont="1" applyFill="1" applyBorder="1" applyAlignment="1">
      <alignment horizontal="center" vertical="center"/>
      <protection/>
    </xf>
    <xf numFmtId="0" fontId="1" fillId="0" borderId="20" xfId="54" applyFill="1" applyBorder="1" applyAlignment="1">
      <alignment vertical="center"/>
      <protection/>
    </xf>
    <xf numFmtId="0" fontId="1" fillId="0" borderId="12" xfId="54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0" xfId="54" applyNumberFormat="1" applyBorder="1" applyAlignment="1">
      <alignment horizontal="center" vertical="center"/>
      <protection/>
    </xf>
    <xf numFmtId="49" fontId="1" fillId="0" borderId="12" xfId="54" applyNumberFormat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vertical="center"/>
      <protection/>
    </xf>
    <xf numFmtId="49" fontId="1" fillId="0" borderId="14" xfId="56" applyNumberFormat="1" applyFont="1" applyFill="1" applyBorder="1" applyAlignment="1">
      <alignment vertical="center"/>
      <protection/>
    </xf>
    <xf numFmtId="0" fontId="1" fillId="0" borderId="45" xfId="58" applyFont="1" applyFill="1" applyBorder="1" applyAlignment="1">
      <alignment vertical="center"/>
      <protection/>
    </xf>
    <xf numFmtId="0" fontId="1" fillId="0" borderId="36" xfId="58" applyFill="1" applyBorder="1" applyAlignment="1">
      <alignment vertical="center"/>
      <protection/>
    </xf>
    <xf numFmtId="49" fontId="1" fillId="0" borderId="46" xfId="58" applyNumberFormat="1" applyFont="1" applyFill="1" applyBorder="1" applyAlignment="1">
      <alignment horizontal="center" vertical="center"/>
      <protection/>
    </xf>
    <xf numFmtId="49" fontId="1" fillId="0" borderId="23" xfId="58" applyNumberForma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left"/>
      <protection/>
    </xf>
    <xf numFmtId="49" fontId="21" fillId="0" borderId="0" xfId="59" applyNumberFormat="1" applyFont="1" applyBorder="1" applyAlignment="1">
      <alignment horizontal="center"/>
      <protection/>
    </xf>
    <xf numFmtId="49" fontId="22" fillId="0" borderId="0" xfId="59" applyNumberFormat="1" applyFont="1" applyBorder="1" applyAlignment="1">
      <alignment horizontal="center"/>
      <protection/>
    </xf>
    <xf numFmtId="0" fontId="0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36" applyNumberForma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12" fillId="0" borderId="7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5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13" fillId="0" borderId="14" xfId="0" applyFont="1" applyBorder="1" applyAlignment="1">
      <alignment/>
    </xf>
    <xf numFmtId="0" fontId="12" fillId="0" borderId="13" xfId="0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49" fontId="0" fillId="0" borderId="33" xfId="0" applyNumberFormat="1" applyBorder="1" applyAlignment="1">
      <alignment/>
    </xf>
    <xf numFmtId="49" fontId="0" fillId="0" borderId="7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33" borderId="7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33" borderId="7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33" borderId="7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2" fillId="33" borderId="12" xfId="0" applyFont="1" applyFill="1" applyBorder="1" applyAlignment="1">
      <alignment horizontal="center"/>
    </xf>
    <xf numFmtId="0" fontId="0" fillId="0" borderId="14" xfId="47" applyFont="1" applyBorder="1">
      <alignment/>
      <protection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33" xfId="47" applyFont="1" applyBorder="1">
      <alignment/>
      <protection/>
    </xf>
    <xf numFmtId="0" fontId="0" fillId="0" borderId="71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5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25" xfId="0" applyFont="1" applyBorder="1" applyAlignment="1">
      <alignment/>
    </xf>
    <xf numFmtId="49" fontId="0" fillId="0" borderId="31" xfId="0" applyNumberFormat="1" applyBorder="1" applyAlignment="1">
      <alignment/>
    </xf>
    <xf numFmtId="49" fontId="0" fillId="0" borderId="79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12" fillId="0" borderId="35" xfId="0" applyFont="1" applyBorder="1" applyAlignment="1">
      <alignment/>
    </xf>
    <xf numFmtId="49" fontId="0" fillId="0" borderId="71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80" xfId="47" applyFont="1" applyFill="1" applyBorder="1" applyAlignment="1">
      <alignment horizontal="left"/>
      <protection/>
    </xf>
    <xf numFmtId="0" fontId="0" fillId="0" borderId="81" xfId="47" applyFont="1" applyFill="1" applyBorder="1" applyAlignment="1">
      <alignment horizontal="left"/>
      <protection/>
    </xf>
    <xf numFmtId="0" fontId="13" fillId="0" borderId="17" xfId="0" applyFont="1" applyBorder="1" applyAlignment="1">
      <alignment/>
    </xf>
    <xf numFmtId="0" fontId="0" fillId="0" borderId="82" xfId="47" applyFont="1" applyFill="1" applyBorder="1" applyAlignment="1">
      <alignment horizontal="left"/>
      <protection/>
    </xf>
    <xf numFmtId="0" fontId="0" fillId="0" borderId="83" xfId="47" applyFont="1" applyFill="1" applyBorder="1" applyAlignment="1">
      <alignment horizontal="left"/>
      <protection/>
    </xf>
    <xf numFmtId="0" fontId="0" fillId="0" borderId="35" xfId="0" applyBorder="1" applyAlignment="1">
      <alignment/>
    </xf>
    <xf numFmtId="49" fontId="0" fillId="0" borderId="84" xfId="0" applyNumberFormat="1" applyBorder="1" applyAlignment="1">
      <alignment/>
    </xf>
    <xf numFmtId="49" fontId="0" fillId="0" borderId="85" xfId="0" applyNumberFormat="1" applyFont="1" applyBorder="1" applyAlignment="1">
      <alignment/>
    </xf>
    <xf numFmtId="0" fontId="0" fillId="0" borderId="86" xfId="0" applyBorder="1" applyAlignment="1">
      <alignment/>
    </xf>
    <xf numFmtId="49" fontId="12" fillId="0" borderId="35" xfId="0" applyNumberFormat="1" applyFont="1" applyBorder="1" applyAlignment="1">
      <alignment/>
    </xf>
    <xf numFmtId="49" fontId="0" fillId="0" borderId="87" xfId="0" applyNumberFormat="1" applyBorder="1" applyAlignment="1">
      <alignment/>
    </xf>
    <xf numFmtId="49" fontId="0" fillId="0" borderId="88" xfId="0" applyNumberFormat="1" applyFont="1" applyBorder="1" applyAlignment="1">
      <alignment/>
    </xf>
    <xf numFmtId="0" fontId="0" fillId="0" borderId="89" xfId="0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90" xfId="47" applyFont="1" applyFill="1" applyBorder="1" applyAlignment="1">
      <alignment horizontal="left"/>
      <protection/>
    </xf>
    <xf numFmtId="49" fontId="0" fillId="0" borderId="91" xfId="0" applyNumberFormat="1" applyBorder="1" applyAlignment="1">
      <alignment/>
    </xf>
    <xf numFmtId="0" fontId="0" fillId="0" borderId="92" xfId="59" applyFont="1" applyFill="1" applyBorder="1">
      <alignment/>
      <protection/>
    </xf>
    <xf numFmtId="0" fontId="0" fillId="0" borderId="93" xfId="59" applyFont="1" applyFill="1" applyBorder="1">
      <alignment/>
      <protection/>
    </xf>
    <xf numFmtId="0" fontId="0" fillId="0" borderId="94" xfId="0" applyBorder="1" applyAlignment="1">
      <alignment/>
    </xf>
    <xf numFmtId="49" fontId="12" fillId="0" borderId="74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33" borderId="97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0" fontId="12" fillId="33" borderId="98" xfId="0" applyFont="1" applyFill="1" applyBorder="1" applyAlignment="1">
      <alignment horizontal="center"/>
    </xf>
    <xf numFmtId="0" fontId="12" fillId="33" borderId="99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2" fillId="0" borderId="74" xfId="0" applyFont="1" applyBorder="1" applyAlignment="1">
      <alignment/>
    </xf>
    <xf numFmtId="0" fontId="12" fillId="0" borderId="98" xfId="0" applyFont="1" applyBorder="1" applyAlignment="1">
      <alignment/>
    </xf>
    <xf numFmtId="0" fontId="12" fillId="0" borderId="100" xfId="0" applyFont="1" applyBorder="1" applyAlignment="1">
      <alignment/>
    </xf>
    <xf numFmtId="49" fontId="12" fillId="0" borderId="101" xfId="0" applyNumberFormat="1" applyFont="1" applyBorder="1" applyAlignment="1">
      <alignment/>
    </xf>
    <xf numFmtId="49" fontId="12" fillId="0" borderId="98" xfId="0" applyNumberFormat="1" applyFont="1" applyBorder="1" applyAlignment="1">
      <alignment/>
    </xf>
    <xf numFmtId="49" fontId="12" fillId="0" borderId="32" xfId="0" applyNumberFormat="1" applyFont="1" applyBorder="1" applyAlignment="1">
      <alignment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98" xfId="0" applyFont="1" applyFill="1" applyBorder="1" applyAlignment="1">
      <alignment horizontal="center" vertical="center" wrapText="1"/>
    </xf>
    <xf numFmtId="0" fontId="12" fillId="33" borderId="100" xfId="0" applyFont="1" applyFill="1" applyBorder="1" applyAlignment="1">
      <alignment horizontal="center" vertical="center" wrapText="1"/>
    </xf>
    <xf numFmtId="0" fontId="12" fillId="33" borderId="101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71" xfId="0" applyBorder="1" applyAlignment="1">
      <alignment/>
    </xf>
    <xf numFmtId="0" fontId="12" fillId="0" borderId="33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10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71" xfId="0" applyFont="1" applyBorder="1" applyAlignment="1">
      <alignment/>
    </xf>
    <xf numFmtId="0" fontId="13" fillId="0" borderId="102" xfId="0" applyFont="1" applyBorder="1" applyAlignment="1">
      <alignment/>
    </xf>
    <xf numFmtId="49" fontId="12" fillId="0" borderId="78" xfId="0" applyNumberFormat="1" applyFont="1" applyBorder="1" applyAlignment="1">
      <alignment/>
    </xf>
    <xf numFmtId="49" fontId="12" fillId="0" borderId="71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1" xfId="0" applyBorder="1" applyAlignment="1">
      <alignment/>
    </xf>
    <xf numFmtId="0" fontId="0" fillId="0" borderId="35" xfId="0" applyBorder="1" applyAlignment="1">
      <alignment/>
    </xf>
    <xf numFmtId="0" fontId="12" fillId="0" borderId="78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35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79" xfId="0" applyBorder="1" applyAlignment="1">
      <alignment/>
    </xf>
    <xf numFmtId="0" fontId="0" fillId="0" borderId="25" xfId="0" applyBorder="1" applyAlignment="1">
      <alignment/>
    </xf>
    <xf numFmtId="0" fontId="12" fillId="0" borderId="31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103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103" xfId="0" applyFont="1" applyBorder="1" applyAlignment="1">
      <alignment/>
    </xf>
    <xf numFmtId="0" fontId="12" fillId="0" borderId="104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13" fillId="0" borderId="41" xfId="0" applyFont="1" applyBorder="1" applyAlignment="1">
      <alignment/>
    </xf>
    <xf numFmtId="0" fontId="0" fillId="0" borderId="13" xfId="0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05" xfId="0" applyNumberFormat="1" applyBorder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12" fillId="33" borderId="106" xfId="0" applyFont="1" applyFill="1" applyBorder="1" applyAlignment="1">
      <alignment horizontal="center" vertical="center"/>
    </xf>
    <xf numFmtId="0" fontId="12" fillId="33" borderId="106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33" borderId="107" xfId="0" applyFont="1" applyFill="1" applyBorder="1" applyAlignment="1">
      <alignment horizontal="center" vertical="center"/>
    </xf>
    <xf numFmtId="0" fontId="12" fillId="33" borderId="10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12" fillId="33" borderId="109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adekmicr2006" xfId="48"/>
    <cellStyle name="normální_F2-A jun" xfId="49"/>
    <cellStyle name="normální_F2-A sen_1" xfId="50"/>
    <cellStyle name="normální_F2-B sen_1" xfId="51"/>
    <cellStyle name="normální_F2-C sen_1" xfId="52"/>
    <cellStyle name="normální_F4-A jun" xfId="53"/>
    <cellStyle name="normální_F4-A sen" xfId="54"/>
    <cellStyle name="normální_F4-B jun_1" xfId="55"/>
    <cellStyle name="normální_F4-B sen_1" xfId="56"/>
    <cellStyle name="normální_F4-C sen_1" xfId="57"/>
    <cellStyle name="normální_F-DS" xfId="58"/>
    <cellStyle name="normální_netolice2005" xfId="59"/>
    <cellStyle name="normální_Prihlaska_ns_excel95" xfId="60"/>
    <cellStyle name="normální_Regatta_vysl" xfId="61"/>
    <cellStyle name="normální_Regatta_vysl_06" xfId="62"/>
    <cellStyle name="normální_Regatta_vysl_06_výsledková listina 2008 - 1 soutěž" xfId="63"/>
    <cellStyle name="normální_St_listiny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34" t="s">
        <v>462</v>
      </c>
      <c r="B1" s="434"/>
      <c r="C1" s="434"/>
      <c r="D1" s="434"/>
      <c r="E1" s="434"/>
    </row>
    <row r="2" spans="1:5" ht="20.25">
      <c r="A2" s="435" t="s">
        <v>461</v>
      </c>
      <c r="B2" s="435"/>
      <c r="C2" s="435"/>
      <c r="D2" s="435"/>
      <c r="E2" s="435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463</v>
      </c>
      <c r="D4" s="8"/>
      <c r="E4" s="8"/>
    </row>
    <row r="5" spans="1:5" ht="14.25">
      <c r="A5" s="5" t="s">
        <v>1</v>
      </c>
      <c r="B5" s="6"/>
      <c r="C5" s="9" t="s">
        <v>355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356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59" t="s">
        <v>357</v>
      </c>
      <c r="D9" s="8"/>
      <c r="E9" s="62"/>
    </row>
    <row r="10" spans="1:5" ht="14.25">
      <c r="A10" s="5" t="s">
        <v>6</v>
      </c>
      <c r="B10" s="9"/>
      <c r="C10" s="8" t="s">
        <v>358</v>
      </c>
      <c r="D10" s="8"/>
      <c r="E10" s="9"/>
    </row>
    <row r="11" spans="1:5" ht="14.25">
      <c r="A11" s="10" t="s">
        <v>7</v>
      </c>
      <c r="B11" s="9"/>
      <c r="C11" s="8" t="s">
        <v>441</v>
      </c>
      <c r="D11" s="11"/>
      <c r="E11" s="12"/>
    </row>
    <row r="12" spans="1:5" ht="14.25">
      <c r="A12" s="10"/>
      <c r="B12" s="9"/>
      <c r="C12" s="59"/>
      <c r="D12" s="60"/>
      <c r="E12" s="61"/>
    </row>
    <row r="13" spans="1:5" ht="14.25">
      <c r="A13" s="5" t="s">
        <v>8</v>
      </c>
      <c r="B13" s="9"/>
      <c r="C13" s="59" t="s">
        <v>145</v>
      </c>
      <c r="D13" s="59"/>
      <c r="E13" s="62" t="s">
        <v>150</v>
      </c>
    </row>
    <row r="14" spans="1:5" ht="14.25">
      <c r="A14" s="5" t="s">
        <v>10</v>
      </c>
      <c r="B14" s="9" t="s">
        <v>11</v>
      </c>
      <c r="C14" s="59" t="s">
        <v>78</v>
      </c>
      <c r="D14" s="59"/>
      <c r="E14" s="62" t="s">
        <v>79</v>
      </c>
    </row>
    <row r="15" spans="1:10" ht="15">
      <c r="A15" s="5" t="s">
        <v>12</v>
      </c>
      <c r="B15" s="9" t="s">
        <v>13</v>
      </c>
      <c r="C15" s="63" t="s">
        <v>433</v>
      </c>
      <c r="D15" s="59"/>
      <c r="E15" s="62" t="s">
        <v>432</v>
      </c>
      <c r="H15" s="13"/>
      <c r="I15" s="13"/>
      <c r="J15" s="14"/>
    </row>
    <row r="16" spans="1:10" ht="15">
      <c r="A16" s="5" t="s">
        <v>278</v>
      </c>
      <c r="B16" s="9" t="s">
        <v>276</v>
      </c>
      <c r="C16" s="63" t="s">
        <v>275</v>
      </c>
      <c r="D16" s="59"/>
      <c r="E16" s="62" t="s">
        <v>216</v>
      </c>
      <c r="H16" s="13"/>
      <c r="I16" s="13"/>
      <c r="J16" s="14"/>
    </row>
    <row r="17" spans="1:5" ht="14.25">
      <c r="A17" s="15" t="s">
        <v>14</v>
      </c>
      <c r="B17" s="9"/>
      <c r="C17" s="59"/>
      <c r="D17" s="59"/>
      <c r="E17" s="62"/>
    </row>
    <row r="18" spans="1:5" ht="14.25">
      <c r="A18" s="5" t="s">
        <v>15</v>
      </c>
      <c r="B18" s="9" t="s">
        <v>11</v>
      </c>
      <c r="C18" s="59" t="s">
        <v>357</v>
      </c>
      <c r="D18" s="59"/>
      <c r="E18" s="62" t="s">
        <v>440</v>
      </c>
    </row>
    <row r="19" spans="1:5" ht="14.25">
      <c r="A19" s="5"/>
      <c r="B19" s="9"/>
      <c r="C19" s="63" t="s">
        <v>77</v>
      </c>
      <c r="D19" s="59"/>
      <c r="E19" s="62" t="s">
        <v>323</v>
      </c>
    </row>
    <row r="20" spans="1:5" ht="14.25">
      <c r="A20" s="5"/>
      <c r="B20" s="9"/>
      <c r="C20" s="63"/>
      <c r="D20" s="59"/>
      <c r="E20" s="62"/>
    </row>
    <row r="21" spans="1:5" ht="14.25">
      <c r="A21" s="5" t="s">
        <v>16</v>
      </c>
      <c r="B21" s="9" t="s">
        <v>13</v>
      </c>
      <c r="C21" s="63" t="s">
        <v>452</v>
      </c>
      <c r="D21" s="59"/>
      <c r="E21" s="62" t="s">
        <v>453</v>
      </c>
    </row>
    <row r="22" spans="1:5" ht="14.25">
      <c r="A22" s="5"/>
      <c r="B22" s="9"/>
      <c r="C22" s="59" t="s">
        <v>309</v>
      </c>
      <c r="D22" s="59"/>
      <c r="E22" s="62" t="s">
        <v>310</v>
      </c>
    </row>
    <row r="23" spans="1:5" ht="14.25">
      <c r="A23" s="5"/>
      <c r="B23" s="9"/>
      <c r="C23" s="63" t="s">
        <v>457</v>
      </c>
      <c r="D23" s="59"/>
      <c r="E23" s="62" t="s">
        <v>460</v>
      </c>
    </row>
    <row r="24" spans="1:5" ht="14.25">
      <c r="A24" s="5"/>
      <c r="B24" s="9"/>
      <c r="C24" s="63" t="s">
        <v>458</v>
      </c>
      <c r="D24" s="59"/>
      <c r="E24" s="62" t="s">
        <v>459</v>
      </c>
    </row>
    <row r="25" spans="1:5" ht="14.25">
      <c r="A25" s="5"/>
      <c r="B25" s="9"/>
      <c r="C25" s="59"/>
      <c r="D25" s="59"/>
      <c r="E25" s="62"/>
    </row>
    <row r="26" spans="1:5" ht="14.25">
      <c r="A26" s="5" t="s">
        <v>277</v>
      </c>
      <c r="B26" s="9" t="s">
        <v>276</v>
      </c>
      <c r="C26" s="63" t="s">
        <v>337</v>
      </c>
      <c r="D26" s="59"/>
      <c r="E26" s="62" t="s">
        <v>346</v>
      </c>
    </row>
    <row r="27" spans="1:5" ht="14.25">
      <c r="A27" s="5"/>
      <c r="B27" s="9"/>
      <c r="C27" s="63" t="s">
        <v>456</v>
      </c>
      <c r="D27" s="59"/>
      <c r="E27" s="62"/>
    </row>
    <row r="28" spans="1:5" ht="14.25">
      <c r="A28" s="5"/>
      <c r="B28" s="9"/>
      <c r="C28" s="63"/>
      <c r="D28" s="59"/>
      <c r="E28" s="62"/>
    </row>
    <row r="29" spans="1:5" ht="14.25">
      <c r="A29" s="15" t="s">
        <v>17</v>
      </c>
      <c r="B29" s="151" t="s">
        <v>311</v>
      </c>
      <c r="C29" s="63" t="s">
        <v>434</v>
      </c>
      <c r="D29" s="59"/>
      <c r="E29" s="62" t="s">
        <v>437</v>
      </c>
    </row>
    <row r="30" spans="1:8" ht="14.25">
      <c r="A30" s="436" t="s">
        <v>466</v>
      </c>
      <c r="B30" s="436"/>
      <c r="C30" s="63" t="s">
        <v>436</v>
      </c>
      <c r="D30" s="59"/>
      <c r="E30" s="62" t="s">
        <v>438</v>
      </c>
      <c r="F30" s="63"/>
      <c r="G30" s="59"/>
      <c r="H30" s="62"/>
    </row>
    <row r="31" spans="1:8" ht="14.25">
      <c r="A31" s="257"/>
      <c r="B31" s="257"/>
      <c r="C31" s="63" t="s">
        <v>145</v>
      </c>
      <c r="D31" s="59"/>
      <c r="E31" s="62" t="s">
        <v>150</v>
      </c>
      <c r="F31" s="63"/>
      <c r="G31" s="59"/>
      <c r="H31" s="62"/>
    </row>
    <row r="32" spans="1:5" ht="14.25">
      <c r="A32" s="5"/>
      <c r="B32" s="151"/>
      <c r="C32" s="63" t="s">
        <v>435</v>
      </c>
      <c r="D32" s="59"/>
      <c r="E32" s="62" t="s">
        <v>439</v>
      </c>
    </row>
    <row r="33" spans="1:5" ht="14.25">
      <c r="A33" s="5"/>
      <c r="B33" s="151"/>
      <c r="C33" s="63"/>
      <c r="D33" s="59"/>
      <c r="E33" s="62"/>
    </row>
    <row r="34" spans="1:5" ht="14.25">
      <c r="A34" s="5"/>
      <c r="B34" s="151"/>
      <c r="C34" s="8"/>
      <c r="D34" s="8"/>
      <c r="E34" s="16"/>
    </row>
    <row r="35" spans="1:5" ht="14.25">
      <c r="A35" s="15" t="s">
        <v>17</v>
      </c>
      <c r="B35" s="151" t="s">
        <v>276</v>
      </c>
      <c r="C35" s="63" t="s">
        <v>275</v>
      </c>
      <c r="D35" s="59"/>
      <c r="E35" s="62" t="s">
        <v>216</v>
      </c>
    </row>
    <row r="36" spans="1:5" ht="14.25">
      <c r="A36" s="436" t="s">
        <v>466</v>
      </c>
      <c r="B36" s="436"/>
      <c r="C36" s="63"/>
      <c r="D36" s="59"/>
      <c r="E36" s="62"/>
    </row>
    <row r="37" spans="1:5" ht="14.25">
      <c r="A37" s="64"/>
      <c r="B37" s="64"/>
      <c r="C37" s="63"/>
      <c r="D37" s="59"/>
      <c r="E37" s="62"/>
    </row>
    <row r="38" spans="1:5" ht="14.25">
      <c r="A38" s="5" t="s">
        <v>18</v>
      </c>
      <c r="B38" s="9"/>
      <c r="C38" s="59" t="s">
        <v>467</v>
      </c>
      <c r="D38" s="59"/>
      <c r="E38" s="59"/>
    </row>
    <row r="39" spans="1:5" ht="14.25">
      <c r="A39" s="5"/>
      <c r="B39" s="9"/>
      <c r="C39" s="59" t="s">
        <v>468</v>
      </c>
      <c r="D39" s="329"/>
      <c r="E39" s="59"/>
    </row>
    <row r="40" spans="1:5" ht="14.25">
      <c r="A40" s="5" t="s">
        <v>19</v>
      </c>
      <c r="B40" s="9"/>
      <c r="C40" s="433" t="s">
        <v>469</v>
      </c>
      <c r="D40" s="433"/>
      <c r="E40" s="433"/>
    </row>
    <row r="41" spans="1:5" ht="14.25">
      <c r="A41" s="5"/>
      <c r="B41" s="5"/>
      <c r="C41" s="433" t="s">
        <v>470</v>
      </c>
      <c r="D41" s="433"/>
      <c r="E41" s="433"/>
    </row>
    <row r="42" spans="1:5" ht="14.25">
      <c r="A42" s="5"/>
      <c r="B42" s="5"/>
      <c r="C42" s="17"/>
      <c r="D42" s="17"/>
      <c r="E42" s="17"/>
    </row>
    <row r="43" spans="1:5" ht="14.25">
      <c r="A43" s="5" t="s">
        <v>20</v>
      </c>
      <c r="B43" s="5"/>
      <c r="C43" s="437" t="s">
        <v>471</v>
      </c>
      <c r="D43" s="437"/>
      <c r="E43" s="437"/>
    </row>
    <row r="44" spans="1:5" ht="14.25">
      <c r="A44" s="5"/>
      <c r="B44" s="5"/>
      <c r="C44" s="437"/>
      <c r="D44" s="437"/>
      <c r="E44" s="437"/>
    </row>
    <row r="45" spans="1:5" ht="14.25">
      <c r="A45" s="5"/>
      <c r="B45" s="5"/>
      <c r="C45" s="5"/>
      <c r="D45" s="5"/>
      <c r="E45" s="5"/>
    </row>
    <row r="46" spans="1:5" ht="14.25">
      <c r="A46" s="9" t="s">
        <v>21</v>
      </c>
      <c r="B46" s="5"/>
      <c r="C46" s="5"/>
      <c r="D46" s="5"/>
      <c r="E46" s="5"/>
    </row>
    <row r="47" spans="1:5" ht="14.25">
      <c r="A47" s="9" t="s">
        <v>80</v>
      </c>
      <c r="B47" s="5"/>
      <c r="C47" s="5"/>
      <c r="D47" s="5"/>
      <c r="E47" s="5"/>
    </row>
    <row r="48" spans="1:5" ht="14.25">
      <c r="A48" s="9"/>
      <c r="B48" s="5"/>
      <c r="C48" s="5"/>
      <c r="D48" s="5"/>
      <c r="E48" s="5"/>
    </row>
    <row r="49" spans="1:5" ht="14.25">
      <c r="A49" s="18" t="s">
        <v>22</v>
      </c>
      <c r="B49" s="5"/>
      <c r="C49" s="5"/>
      <c r="D49" s="5"/>
      <c r="E49" s="5"/>
    </row>
    <row r="50" spans="1:5" ht="16.5">
      <c r="A50" s="18" t="s">
        <v>23</v>
      </c>
      <c r="B50" s="19"/>
      <c r="C50" s="19"/>
      <c r="D50" s="19"/>
      <c r="E50" s="19"/>
    </row>
    <row r="51" spans="1:5" ht="12.75">
      <c r="A51" s="438" t="s">
        <v>443</v>
      </c>
      <c r="B51" s="438"/>
      <c r="C51" s="438"/>
      <c r="D51" s="438"/>
      <c r="E51" s="438"/>
    </row>
    <row r="52" spans="1:5" ht="12.75" customHeight="1">
      <c r="A52" s="438"/>
      <c r="B52" s="438"/>
      <c r="C52" s="438"/>
      <c r="D52" s="438"/>
      <c r="E52" s="438"/>
    </row>
    <row r="53" spans="1:5" ht="12.75">
      <c r="A53" s="439"/>
      <c r="B53" s="439"/>
      <c r="C53" s="439"/>
      <c r="D53" s="439"/>
      <c r="E53" s="439"/>
    </row>
  </sheetData>
  <sheetProtection/>
  <mergeCells count="10">
    <mergeCell ref="C43:E43"/>
    <mergeCell ref="C44:E44"/>
    <mergeCell ref="A51:E52"/>
    <mergeCell ref="A53:E53"/>
    <mergeCell ref="C41:E41"/>
    <mergeCell ref="A1:E1"/>
    <mergeCell ref="A2:E2"/>
    <mergeCell ref="A30:B30"/>
    <mergeCell ref="C40:E40"/>
    <mergeCell ref="A36:B36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7.87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1" width="8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6" ht="20.25">
      <c r="A3" s="466" t="s">
        <v>140</v>
      </c>
      <c r="B3" s="466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466"/>
      <c r="B4" s="466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2:23" ht="12.75">
      <c r="V5" s="22"/>
      <c r="W5" s="22"/>
    </row>
    <row r="6" spans="1:23" ht="12.75" customHeight="1">
      <c r="A6" s="468" t="s">
        <v>25</v>
      </c>
      <c r="B6" s="465" t="s">
        <v>26</v>
      </c>
      <c r="C6" s="465" t="s">
        <v>9</v>
      </c>
      <c r="D6" s="465" t="s">
        <v>27</v>
      </c>
      <c r="E6" s="465" t="s">
        <v>28</v>
      </c>
      <c r="F6" s="465" t="s">
        <v>29</v>
      </c>
      <c r="G6" s="463" t="s">
        <v>30</v>
      </c>
      <c r="H6" s="463"/>
      <c r="I6" s="463"/>
      <c r="J6" s="462" t="s">
        <v>31</v>
      </c>
      <c r="K6" s="513" t="s">
        <v>141</v>
      </c>
      <c r="L6" s="513"/>
      <c r="M6" s="513"/>
      <c r="N6" s="462" t="s">
        <v>142</v>
      </c>
      <c r="O6" s="463" t="s">
        <v>32</v>
      </c>
      <c r="P6" s="463"/>
      <c r="Q6" s="463"/>
      <c r="R6" s="462" t="s">
        <v>33</v>
      </c>
      <c r="S6" s="462" t="s">
        <v>143</v>
      </c>
      <c r="T6" s="462" t="s">
        <v>34</v>
      </c>
      <c r="U6" s="457" t="s">
        <v>35</v>
      </c>
      <c r="V6" s="22"/>
      <c r="W6" s="22"/>
    </row>
    <row r="7" spans="1:23" ht="13.5" thickBot="1">
      <c r="A7" s="468"/>
      <c r="B7" s="465"/>
      <c r="C7" s="465"/>
      <c r="D7" s="465"/>
      <c r="E7" s="465"/>
      <c r="F7" s="465"/>
      <c r="G7" s="23" t="s">
        <v>36</v>
      </c>
      <c r="H7" s="23" t="s">
        <v>37</v>
      </c>
      <c r="I7" s="23" t="s">
        <v>38</v>
      </c>
      <c r="J7" s="462"/>
      <c r="K7" s="23" t="s">
        <v>36</v>
      </c>
      <c r="L7" s="23" t="s">
        <v>37</v>
      </c>
      <c r="M7" s="23" t="s">
        <v>38</v>
      </c>
      <c r="N7" s="462"/>
      <c r="O7" s="79" t="s">
        <v>36</v>
      </c>
      <c r="P7" s="23" t="s">
        <v>37</v>
      </c>
      <c r="Q7" s="23" t="s">
        <v>38</v>
      </c>
      <c r="R7" s="462"/>
      <c r="S7" s="462"/>
      <c r="T7" s="462"/>
      <c r="U7" s="457"/>
      <c r="V7" s="22"/>
      <c r="W7" s="22"/>
    </row>
    <row r="8" spans="1:23" ht="15" customHeight="1">
      <c r="A8" s="80">
        <v>1</v>
      </c>
      <c r="B8" s="430" t="s">
        <v>148</v>
      </c>
      <c r="C8" s="432" t="s">
        <v>149</v>
      </c>
      <c r="D8" s="263" t="s">
        <v>368</v>
      </c>
      <c r="E8" s="263" t="s">
        <v>416</v>
      </c>
      <c r="F8" s="264" t="s">
        <v>417</v>
      </c>
      <c r="G8" s="89">
        <v>95</v>
      </c>
      <c r="H8" s="89">
        <v>97</v>
      </c>
      <c r="I8" s="89">
        <v>97</v>
      </c>
      <c r="J8" s="81">
        <f>AVERAGE(G8:I8)</f>
        <v>96.33333333333333</v>
      </c>
      <c r="K8" s="89">
        <v>93</v>
      </c>
      <c r="L8" s="89">
        <v>94</v>
      </c>
      <c r="M8" s="89">
        <v>97</v>
      </c>
      <c r="N8" s="81">
        <f>AVERAGE(K8:M8)</f>
        <v>94.66666666666667</v>
      </c>
      <c r="O8" s="27"/>
      <c r="P8" s="27"/>
      <c r="Q8" s="195"/>
      <c r="R8" s="82">
        <f>((O8+P8+Q8)-MIN(O8:Q8))</f>
        <v>0</v>
      </c>
      <c r="S8" s="28">
        <f>J8+N8</f>
        <v>191</v>
      </c>
      <c r="T8" s="28">
        <f>R8+S8</f>
        <v>191</v>
      </c>
      <c r="U8" s="83">
        <f>T8</f>
        <v>191</v>
      </c>
      <c r="V8" s="22"/>
      <c r="W8" s="22"/>
    </row>
    <row r="9" spans="1:23" ht="15" customHeight="1" thickBot="1">
      <c r="A9" s="30">
        <v>2</v>
      </c>
      <c r="B9" s="429" t="s">
        <v>102</v>
      </c>
      <c r="C9" s="431" t="s">
        <v>136</v>
      </c>
      <c r="D9" s="291" t="s">
        <v>364</v>
      </c>
      <c r="E9" s="291" t="s">
        <v>129</v>
      </c>
      <c r="F9" s="292" t="s">
        <v>76</v>
      </c>
      <c r="G9" s="91">
        <v>88</v>
      </c>
      <c r="H9" s="91">
        <v>88</v>
      </c>
      <c r="I9" s="91">
        <v>91</v>
      </c>
      <c r="J9" s="84">
        <f>AVERAGE(G9:I9)</f>
        <v>89</v>
      </c>
      <c r="K9" s="91">
        <v>90</v>
      </c>
      <c r="L9" s="91">
        <v>91</v>
      </c>
      <c r="M9" s="91">
        <v>91</v>
      </c>
      <c r="N9" s="84">
        <f>AVERAGE(K9:M9)</f>
        <v>90.66666666666667</v>
      </c>
      <c r="O9" s="31"/>
      <c r="P9" s="31"/>
      <c r="Q9" s="196"/>
      <c r="R9" s="85">
        <f>((O9+P9+Q9)-MIN(O9:Q9))</f>
        <v>0</v>
      </c>
      <c r="S9" s="32">
        <f>J9+N9</f>
        <v>179.66666666666669</v>
      </c>
      <c r="T9" s="32">
        <f>R9+S9</f>
        <v>179.66666666666669</v>
      </c>
      <c r="U9" s="86">
        <f>T9</f>
        <v>179.66666666666669</v>
      </c>
      <c r="V9" s="22"/>
      <c r="W9" s="22"/>
    </row>
    <row r="10" spans="3:4" ht="15" customHeight="1" thickBot="1">
      <c r="C10" s="511"/>
      <c r="D10" s="511"/>
    </row>
    <row r="11" spans="2:21" ht="15" customHeight="1">
      <c r="B11" s="34" t="s">
        <v>30</v>
      </c>
      <c r="C11" s="458" t="s">
        <v>26</v>
      </c>
      <c r="D11" s="458"/>
      <c r="E11" s="35" t="s">
        <v>9</v>
      </c>
      <c r="F11" s="459" t="s">
        <v>39</v>
      </c>
      <c r="G11" s="459"/>
      <c r="H11" s="459"/>
      <c r="I11" s="512" t="s">
        <v>40</v>
      </c>
      <c r="J11" s="512"/>
      <c r="K11" s="512"/>
      <c r="L11" s="461" t="s">
        <v>26</v>
      </c>
      <c r="M11" s="461"/>
      <c r="N11" s="461"/>
      <c r="O11" s="461"/>
      <c r="P11" s="506" t="s">
        <v>9</v>
      </c>
      <c r="Q11" s="506"/>
      <c r="R11" s="459" t="s">
        <v>39</v>
      </c>
      <c r="S11" s="459"/>
      <c r="T11" s="87"/>
      <c r="U11" s="45"/>
    </row>
    <row r="12" spans="2:21" ht="15" customHeight="1">
      <c r="B12" s="38" t="s">
        <v>41</v>
      </c>
      <c r="C12" s="447" t="s">
        <v>436</v>
      </c>
      <c r="D12" s="447"/>
      <c r="E12" s="39" t="s">
        <v>438</v>
      </c>
      <c r="F12" s="446"/>
      <c r="G12" s="446"/>
      <c r="H12" s="446"/>
      <c r="I12" s="502" t="s">
        <v>42</v>
      </c>
      <c r="J12" s="502"/>
      <c r="K12" s="502"/>
      <c r="L12" s="453" t="s">
        <v>78</v>
      </c>
      <c r="M12" s="491"/>
      <c r="N12" s="491"/>
      <c r="O12" s="508"/>
      <c r="P12" s="509" t="s">
        <v>79</v>
      </c>
      <c r="Q12" s="510"/>
      <c r="R12" s="495"/>
      <c r="S12" s="495"/>
      <c r="T12" s="88"/>
      <c r="U12" s="49"/>
    </row>
    <row r="13" spans="2:21" ht="15" customHeight="1">
      <c r="B13" s="41" t="s">
        <v>464</v>
      </c>
      <c r="C13" s="447" t="s">
        <v>435</v>
      </c>
      <c r="D13" s="447"/>
      <c r="E13" s="39" t="s">
        <v>439</v>
      </c>
      <c r="F13" s="446"/>
      <c r="G13" s="446"/>
      <c r="H13" s="446"/>
      <c r="I13" s="502" t="s">
        <v>43</v>
      </c>
      <c r="J13" s="502"/>
      <c r="K13" s="502"/>
      <c r="L13" s="503" t="s">
        <v>454</v>
      </c>
      <c r="M13" s="504"/>
      <c r="N13" s="504"/>
      <c r="O13" s="505"/>
      <c r="P13" s="507" t="s">
        <v>323</v>
      </c>
      <c r="Q13" s="494"/>
      <c r="R13" s="495"/>
      <c r="S13" s="495"/>
      <c r="T13" s="88"/>
      <c r="U13" s="49"/>
    </row>
    <row r="14" spans="2:21" ht="15" customHeight="1">
      <c r="B14" s="38">
        <v>3</v>
      </c>
      <c r="C14" s="447" t="s">
        <v>145</v>
      </c>
      <c r="D14" s="447"/>
      <c r="E14" s="39" t="s">
        <v>150</v>
      </c>
      <c r="F14" s="446"/>
      <c r="G14" s="446"/>
      <c r="H14" s="446"/>
      <c r="I14" s="492"/>
      <c r="J14" s="492"/>
      <c r="K14" s="492"/>
      <c r="L14" s="499" t="s">
        <v>357</v>
      </c>
      <c r="M14" s="500"/>
      <c r="N14" s="500"/>
      <c r="O14" s="501"/>
      <c r="P14" s="493" t="s">
        <v>440</v>
      </c>
      <c r="Q14" s="494"/>
      <c r="R14" s="495"/>
      <c r="S14" s="495"/>
      <c r="T14" s="88"/>
      <c r="U14" s="49"/>
    </row>
    <row r="15" spans="2:21" ht="15" customHeight="1">
      <c r="B15" s="38"/>
      <c r="C15" s="481"/>
      <c r="D15" s="481"/>
      <c r="E15" s="39"/>
      <c r="F15" s="446"/>
      <c r="G15" s="446"/>
      <c r="H15" s="446"/>
      <c r="I15" s="492"/>
      <c r="J15" s="492"/>
      <c r="K15" s="492"/>
      <c r="L15" s="453"/>
      <c r="M15" s="491"/>
      <c r="N15" s="491"/>
      <c r="O15" s="492"/>
      <c r="P15" s="493"/>
      <c r="Q15" s="494"/>
      <c r="R15" s="495"/>
      <c r="S15" s="495"/>
      <c r="T15" s="88"/>
      <c r="U15" s="49"/>
    </row>
    <row r="16" spans="2:21" ht="15" customHeight="1">
      <c r="B16" s="38"/>
      <c r="C16" s="482"/>
      <c r="D16" s="482"/>
      <c r="E16" s="39"/>
      <c r="F16" s="446"/>
      <c r="G16" s="446"/>
      <c r="H16" s="446"/>
      <c r="I16" s="498"/>
      <c r="J16" s="498"/>
      <c r="K16" s="498"/>
      <c r="L16" s="453"/>
      <c r="M16" s="491"/>
      <c r="N16" s="491"/>
      <c r="O16" s="492"/>
      <c r="P16" s="493"/>
      <c r="Q16" s="494"/>
      <c r="R16" s="495"/>
      <c r="S16" s="495"/>
      <c r="T16" s="88"/>
      <c r="U16" s="49"/>
    </row>
    <row r="17" spans="2:21" ht="15" customHeight="1">
      <c r="B17" s="42"/>
      <c r="C17" s="447"/>
      <c r="D17" s="447"/>
      <c r="E17" s="39"/>
      <c r="F17" s="446"/>
      <c r="G17" s="446"/>
      <c r="H17" s="446"/>
      <c r="I17" s="490" t="s">
        <v>44</v>
      </c>
      <c r="J17" s="490"/>
      <c r="K17" s="490"/>
      <c r="L17" s="453" t="s">
        <v>145</v>
      </c>
      <c r="M17" s="491"/>
      <c r="N17" s="491"/>
      <c r="O17" s="492"/>
      <c r="P17" s="496" t="s">
        <v>150</v>
      </c>
      <c r="Q17" s="497"/>
      <c r="R17" s="495"/>
      <c r="S17" s="495"/>
      <c r="T17" s="88"/>
      <c r="U17" s="49"/>
    </row>
    <row r="18" spans="2:21" ht="15" customHeight="1" thickBot="1">
      <c r="B18" s="43" t="s">
        <v>45</v>
      </c>
      <c r="C18" s="443" t="s">
        <v>146</v>
      </c>
      <c r="D18" s="443"/>
      <c r="E18" s="44" t="s">
        <v>147</v>
      </c>
      <c r="F18" s="441"/>
      <c r="G18" s="441"/>
      <c r="H18" s="441"/>
      <c r="I18" s="486" t="s">
        <v>45</v>
      </c>
      <c r="J18" s="486"/>
      <c r="K18" s="486"/>
      <c r="L18" s="487" t="s">
        <v>146</v>
      </c>
      <c r="M18" s="488"/>
      <c r="N18" s="488"/>
      <c r="O18" s="489"/>
      <c r="P18" s="483" t="s">
        <v>147</v>
      </c>
      <c r="Q18" s="484"/>
      <c r="R18" s="485"/>
      <c r="S18" s="485"/>
      <c r="T18" s="88"/>
      <c r="U18" s="49"/>
    </row>
    <row r="19" spans="1:15" ht="15" customHeight="1">
      <c r="A19" s="45"/>
      <c r="B19" s="45"/>
      <c r="C19" s="45"/>
      <c r="E19" s="45"/>
      <c r="F19" s="46"/>
      <c r="G19" s="46"/>
      <c r="H19" s="47"/>
      <c r="I19" s="47"/>
      <c r="J19" s="47"/>
      <c r="K19" s="47"/>
      <c r="L19" s="47"/>
      <c r="M19" s="47"/>
      <c r="N19" s="47"/>
      <c r="O19" s="47"/>
    </row>
    <row r="20" spans="1:15" ht="15" customHeight="1">
      <c r="A20" s="45"/>
      <c r="B20" s="48"/>
      <c r="C20" s="48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</row>
    <row r="21" spans="1:15" ht="15" customHeight="1">
      <c r="A21" s="45"/>
      <c r="B21" s="48"/>
      <c r="C21" s="48"/>
      <c r="E21" s="48"/>
      <c r="F21" s="48"/>
      <c r="G21" s="46"/>
      <c r="H21" s="47"/>
      <c r="I21" s="47"/>
      <c r="J21" s="47"/>
      <c r="K21" s="47"/>
      <c r="L21" s="47"/>
      <c r="M21" s="47"/>
      <c r="N21" s="47"/>
      <c r="O21" s="47"/>
    </row>
    <row r="22" spans="1:15" ht="15" customHeight="1">
      <c r="A22" s="45"/>
      <c r="B22" s="48"/>
      <c r="C22" s="48"/>
      <c r="E22" s="48"/>
      <c r="F22" s="48"/>
      <c r="G22" s="46"/>
      <c r="H22" s="47"/>
      <c r="I22" s="47"/>
      <c r="J22" s="47"/>
      <c r="K22" s="47"/>
      <c r="L22" s="47"/>
      <c r="M22" s="47"/>
      <c r="N22" s="47"/>
      <c r="O22" s="47"/>
    </row>
    <row r="23" spans="1:15" ht="15" customHeight="1">
      <c r="A23" s="45"/>
      <c r="B23" s="48"/>
      <c r="C23" s="48"/>
      <c r="E23" s="48"/>
      <c r="F23" s="48"/>
      <c r="G23" s="46"/>
      <c r="H23" s="47"/>
      <c r="I23" s="47"/>
      <c r="J23" s="47"/>
      <c r="K23" s="47"/>
      <c r="L23" s="47"/>
      <c r="M23" s="47"/>
      <c r="N23" s="47"/>
      <c r="O23" s="47"/>
    </row>
    <row r="24" spans="1:6" ht="15" customHeight="1">
      <c r="A24" s="45"/>
      <c r="B24" s="48"/>
      <c r="C24" s="48"/>
      <c r="E24" s="48"/>
      <c r="F24" s="48"/>
    </row>
    <row r="25" spans="1:6" ht="15" customHeight="1">
      <c r="A25" s="45"/>
      <c r="B25" s="48"/>
      <c r="C25" s="48"/>
      <c r="E25" s="48"/>
      <c r="F25" s="48"/>
    </row>
    <row r="26" spans="5:6" ht="12.75">
      <c r="E26" s="48"/>
      <c r="F26" s="48"/>
    </row>
    <row r="27" spans="5:6" ht="12.75">
      <c r="E27" s="48"/>
      <c r="F27" s="48"/>
    </row>
  </sheetData>
  <sheetProtection/>
  <mergeCells count="67">
    <mergeCell ref="G6:I6"/>
    <mergeCell ref="A3:B4"/>
    <mergeCell ref="A6:A7"/>
    <mergeCell ref="B6:B7"/>
    <mergeCell ref="C6:C7"/>
    <mergeCell ref="T6:T7"/>
    <mergeCell ref="U6:U7"/>
    <mergeCell ref="J6:J7"/>
    <mergeCell ref="K6:M6"/>
    <mergeCell ref="N6:N7"/>
    <mergeCell ref="O6:Q6"/>
    <mergeCell ref="R12:S12"/>
    <mergeCell ref="C10:D10"/>
    <mergeCell ref="C11:D11"/>
    <mergeCell ref="F11:H11"/>
    <mergeCell ref="I11:K11"/>
    <mergeCell ref="R6:R7"/>
    <mergeCell ref="S6:S7"/>
    <mergeCell ref="D6:D7"/>
    <mergeCell ref="E6:E7"/>
    <mergeCell ref="F6:F7"/>
    <mergeCell ref="L13:O13"/>
    <mergeCell ref="L11:O11"/>
    <mergeCell ref="P11:Q11"/>
    <mergeCell ref="P13:Q13"/>
    <mergeCell ref="R11:S11"/>
    <mergeCell ref="C12:D12"/>
    <mergeCell ref="F12:H12"/>
    <mergeCell ref="I12:K12"/>
    <mergeCell ref="L12:O12"/>
    <mergeCell ref="P12:Q12"/>
    <mergeCell ref="R13:S13"/>
    <mergeCell ref="C14:D14"/>
    <mergeCell ref="F14:H14"/>
    <mergeCell ref="I14:K14"/>
    <mergeCell ref="L14:O14"/>
    <mergeCell ref="P14:Q14"/>
    <mergeCell ref="R14:S14"/>
    <mergeCell ref="C13:D13"/>
    <mergeCell ref="F13:H13"/>
    <mergeCell ref="I13:K13"/>
    <mergeCell ref="C16:D16"/>
    <mergeCell ref="F16:H16"/>
    <mergeCell ref="I16:K16"/>
    <mergeCell ref="L16:O16"/>
    <mergeCell ref="C15:D15"/>
    <mergeCell ref="F15:H15"/>
    <mergeCell ref="I15:K15"/>
    <mergeCell ref="L15:O15"/>
    <mergeCell ref="I17:K17"/>
    <mergeCell ref="L17:O17"/>
    <mergeCell ref="P15:Q15"/>
    <mergeCell ref="R15:S15"/>
    <mergeCell ref="P16:Q16"/>
    <mergeCell ref="R16:S16"/>
    <mergeCell ref="P17:Q17"/>
    <mergeCell ref="R17:S17"/>
    <mergeCell ref="A1:L1"/>
    <mergeCell ref="A2:L2"/>
    <mergeCell ref="P18:Q18"/>
    <mergeCell ref="R18:S18"/>
    <mergeCell ref="C17:D17"/>
    <mergeCell ref="F17:H17"/>
    <mergeCell ref="C18:D18"/>
    <mergeCell ref="F18:H18"/>
    <mergeCell ref="I18:K18"/>
    <mergeCell ref="L18:O18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5"/>
  <sheetViews>
    <sheetView showZeros="0" zoomScaleSheetLayoutView="85"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2" width="6.125" style="0" customWidth="1"/>
    <col min="13" max="14" width="6.00390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625" style="0" customWidth="1"/>
  </cols>
  <sheetData>
    <row r="1" spans="1:18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P1" s="200"/>
      <c r="Q1" s="200"/>
      <c r="R1" s="200"/>
    </row>
    <row r="2" spans="1:21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P2" s="200"/>
      <c r="Q2" s="199" t="s">
        <v>318</v>
      </c>
      <c r="R2" s="200" t="s">
        <v>319</v>
      </c>
      <c r="S2" s="200"/>
      <c r="T2" s="200"/>
      <c r="U2" s="200"/>
    </row>
    <row r="3" spans="1:26" ht="20.25">
      <c r="A3" s="473" t="s">
        <v>219</v>
      </c>
      <c r="B3" s="473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1"/>
      <c r="Q3" s="213">
        <v>40</v>
      </c>
      <c r="R3" s="214">
        <v>20</v>
      </c>
      <c r="S3" s="201"/>
      <c r="T3" s="364"/>
      <c r="U3" s="364"/>
      <c r="V3" s="21"/>
      <c r="W3" s="21"/>
      <c r="X3" s="21"/>
      <c r="Z3" s="21"/>
    </row>
    <row r="4" spans="1:24" ht="20.25">
      <c r="A4" s="473"/>
      <c r="B4" s="473"/>
      <c r="C4" s="5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5" t="s">
        <v>320</v>
      </c>
      <c r="Q4" s="216">
        <f>Q3*60+R3</f>
        <v>2420</v>
      </c>
      <c r="R4" s="201"/>
      <c r="S4" s="201"/>
      <c r="T4" s="201"/>
      <c r="U4" s="201"/>
      <c r="V4" s="21"/>
      <c r="X4" s="21"/>
    </row>
    <row r="5" spans="28:29" ht="13.5" thickBot="1">
      <c r="AB5" s="22"/>
      <c r="AC5" s="22"/>
    </row>
    <row r="6" spans="1:29" ht="12.75" customHeigh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96" t="s">
        <v>247</v>
      </c>
      <c r="H6" s="96" t="s">
        <v>220</v>
      </c>
      <c r="I6" s="97" t="s">
        <v>221</v>
      </c>
      <c r="J6" s="471" t="s">
        <v>222</v>
      </c>
      <c r="K6" s="471" t="s">
        <v>248</v>
      </c>
      <c r="L6" s="519" t="s">
        <v>30</v>
      </c>
      <c r="M6" s="520"/>
      <c r="N6" s="463"/>
      <c r="O6" s="471" t="s">
        <v>31</v>
      </c>
      <c r="P6" s="471" t="s">
        <v>249</v>
      </c>
      <c r="Q6" s="529" t="s">
        <v>223</v>
      </c>
      <c r="R6" s="530"/>
      <c r="S6" s="531"/>
      <c r="T6" s="532" t="s">
        <v>224</v>
      </c>
      <c r="U6" s="520"/>
      <c r="V6" s="520"/>
      <c r="W6" s="520"/>
      <c r="X6" s="520"/>
      <c r="Y6" s="463"/>
      <c r="Z6" s="471" t="s">
        <v>225</v>
      </c>
      <c r="AA6" s="470" t="s">
        <v>35</v>
      </c>
      <c r="AB6" s="22"/>
      <c r="AC6" s="514" t="s">
        <v>360</v>
      </c>
    </row>
    <row r="7" spans="1:29" ht="15" thickBot="1">
      <c r="A7" s="516"/>
      <c r="B7" s="517"/>
      <c r="C7" s="517"/>
      <c r="D7" s="517"/>
      <c r="E7" s="517"/>
      <c r="F7" s="517"/>
      <c r="G7" s="98" t="s">
        <v>226</v>
      </c>
      <c r="H7" s="98" t="s">
        <v>250</v>
      </c>
      <c r="I7" s="98" t="s">
        <v>227</v>
      </c>
      <c r="J7" s="518"/>
      <c r="K7" s="518"/>
      <c r="L7" s="23" t="s">
        <v>36</v>
      </c>
      <c r="M7" s="23" t="s">
        <v>37</v>
      </c>
      <c r="N7" s="23" t="s">
        <v>38</v>
      </c>
      <c r="O7" s="518"/>
      <c r="P7" s="518"/>
      <c r="Q7" s="99" t="s">
        <v>228</v>
      </c>
      <c r="R7" s="99" t="s">
        <v>229</v>
      </c>
      <c r="S7" s="100" t="s">
        <v>230</v>
      </c>
      <c r="T7" s="101" t="s">
        <v>36</v>
      </c>
      <c r="U7" s="79" t="s">
        <v>231</v>
      </c>
      <c r="V7" s="23" t="s">
        <v>37</v>
      </c>
      <c r="W7" s="23" t="s">
        <v>231</v>
      </c>
      <c r="X7" s="23" t="s">
        <v>38</v>
      </c>
      <c r="Y7" s="23" t="s">
        <v>231</v>
      </c>
      <c r="Z7" s="518"/>
      <c r="AA7" s="521"/>
      <c r="AB7" s="22"/>
      <c r="AC7" s="515"/>
    </row>
    <row r="8" spans="1:29" ht="15" customHeight="1">
      <c r="A8" s="108">
        <v>1</v>
      </c>
      <c r="B8" s="119" t="s">
        <v>287</v>
      </c>
      <c r="C8" s="161" t="s">
        <v>286</v>
      </c>
      <c r="D8" s="158" t="s">
        <v>418</v>
      </c>
      <c r="E8" s="185" t="s">
        <v>240</v>
      </c>
      <c r="F8" s="163" t="s">
        <v>85</v>
      </c>
      <c r="G8" s="111">
        <v>1100</v>
      </c>
      <c r="H8" s="112">
        <v>0.855</v>
      </c>
      <c r="I8" s="113">
        <v>16.63</v>
      </c>
      <c r="J8" s="114">
        <f aca="true" t="shared" si="0" ref="J8:J16">G8*SQRT(H8)/(456*POWER(I8,1/3))</f>
        <v>0.8738699729009216</v>
      </c>
      <c r="K8" s="114">
        <f aca="true" t="shared" si="1" ref="K8:K16">IF(J8&gt;1,J8/J8^(2*LOG10(J8)),J8*J8^(2*LOG10(J8)))</f>
        <v>0.887776750451943</v>
      </c>
      <c r="L8" s="89">
        <v>0</v>
      </c>
      <c r="M8" s="89">
        <v>0</v>
      </c>
      <c r="N8" s="89">
        <v>0</v>
      </c>
      <c r="O8" s="115">
        <v>74.67</v>
      </c>
      <c r="P8" s="114">
        <f aca="true" t="shared" si="2" ref="P8:P16">K8-(O8/200)</f>
        <v>0.5144267504519431</v>
      </c>
      <c r="Q8" s="116">
        <v>2323</v>
      </c>
      <c r="R8" s="116">
        <v>1280</v>
      </c>
      <c r="S8" s="117">
        <v>2024</v>
      </c>
      <c r="T8" s="304">
        <f aca="true" t="shared" si="3" ref="T8:T16">P8*Q8</f>
        <v>1195.0133412998637</v>
      </c>
      <c r="U8" s="389">
        <f aca="true" t="shared" si="4" ref="U8:U16">RANK(T8,$T$8:$T$16,1)</f>
        <v>3</v>
      </c>
      <c r="V8" s="301">
        <f aca="true" t="shared" si="5" ref="V8:V16">P8*R8</f>
        <v>658.4662405784871</v>
      </c>
      <c r="W8" s="384">
        <f aca="true" t="shared" si="6" ref="W8:W16">RANK(V8,$V$8:$V$16,1)</f>
        <v>1</v>
      </c>
      <c r="X8" s="301">
        <f aca="true" t="shared" si="7" ref="X8:X16">P8*S8</f>
        <v>1041.1997429147327</v>
      </c>
      <c r="Y8" s="385">
        <f aca="true" t="shared" si="8" ref="Y8:Y16">RANK(X8,$X$8:$X$16,1)</f>
        <v>1</v>
      </c>
      <c r="Z8" s="306">
        <f aca="true" t="shared" si="9" ref="Z8:Z16">U8+W8+Y8-(MAX(U8,W8,Y8))</f>
        <v>2</v>
      </c>
      <c r="AA8" s="307">
        <f aca="true" t="shared" si="10" ref="AA8:AA16">+A8</f>
        <v>1</v>
      </c>
      <c r="AB8" s="22"/>
      <c r="AC8" s="248">
        <f aca="true" t="shared" si="11" ref="AC8:AC16">MAX(U8,W8,Y8)</f>
        <v>3</v>
      </c>
    </row>
    <row r="9" spans="1:29" ht="15" customHeight="1">
      <c r="A9" s="108">
        <v>2</v>
      </c>
      <c r="B9" s="119" t="s">
        <v>421</v>
      </c>
      <c r="C9" s="161" t="s">
        <v>422</v>
      </c>
      <c r="D9" s="160" t="s">
        <v>418</v>
      </c>
      <c r="E9" s="162" t="s">
        <v>240</v>
      </c>
      <c r="F9" s="110" t="s">
        <v>85</v>
      </c>
      <c r="G9" s="131">
        <v>1100</v>
      </c>
      <c r="H9" s="132">
        <v>0.855</v>
      </c>
      <c r="I9" s="133">
        <v>16.63</v>
      </c>
      <c r="J9" s="114">
        <f t="shared" si="0"/>
        <v>0.8738699729009216</v>
      </c>
      <c r="K9" s="114">
        <f t="shared" si="1"/>
        <v>0.887776750451943</v>
      </c>
      <c r="L9" s="89">
        <v>0</v>
      </c>
      <c r="M9" s="89">
        <v>0</v>
      </c>
      <c r="N9" s="89">
        <v>0</v>
      </c>
      <c r="O9" s="115">
        <v>72.67</v>
      </c>
      <c r="P9" s="114">
        <f t="shared" si="2"/>
        <v>0.5244267504519431</v>
      </c>
      <c r="Q9" s="116">
        <v>2445</v>
      </c>
      <c r="R9" s="116">
        <v>1303</v>
      </c>
      <c r="S9" s="117">
        <v>1993</v>
      </c>
      <c r="T9" s="304">
        <f t="shared" si="3"/>
        <v>1282.2234048550008</v>
      </c>
      <c r="U9" s="380">
        <f t="shared" si="4"/>
        <v>4</v>
      </c>
      <c r="V9" s="305">
        <f t="shared" si="5"/>
        <v>683.3280558388818</v>
      </c>
      <c r="W9" s="387">
        <f t="shared" si="6"/>
        <v>2</v>
      </c>
      <c r="X9" s="305">
        <f t="shared" si="7"/>
        <v>1045.1825136507225</v>
      </c>
      <c r="Y9" s="388">
        <f t="shared" si="8"/>
        <v>2</v>
      </c>
      <c r="Z9" s="306">
        <f t="shared" si="9"/>
        <v>4</v>
      </c>
      <c r="AA9" s="307">
        <f t="shared" si="10"/>
        <v>2</v>
      </c>
      <c r="AB9" s="22"/>
      <c r="AC9" s="248">
        <f t="shared" si="11"/>
        <v>4</v>
      </c>
    </row>
    <row r="10" spans="1:29" ht="15" customHeight="1">
      <c r="A10" s="108">
        <v>3</v>
      </c>
      <c r="B10" s="119" t="s">
        <v>296</v>
      </c>
      <c r="C10" s="161" t="s">
        <v>424</v>
      </c>
      <c r="D10" s="158" t="s">
        <v>117</v>
      </c>
      <c r="E10" s="162" t="s">
        <v>425</v>
      </c>
      <c r="F10" s="110" t="s">
        <v>329</v>
      </c>
      <c r="G10" s="111">
        <v>1000</v>
      </c>
      <c r="H10" s="112">
        <v>0.38</v>
      </c>
      <c r="I10" s="113">
        <v>5.26</v>
      </c>
      <c r="J10" s="114">
        <f t="shared" si="0"/>
        <v>0.7773173729784256</v>
      </c>
      <c r="K10" s="114">
        <f t="shared" si="1"/>
        <v>0.821364267950123</v>
      </c>
      <c r="L10" s="89">
        <v>0</v>
      </c>
      <c r="M10" s="89">
        <v>0</v>
      </c>
      <c r="N10" s="89">
        <v>0</v>
      </c>
      <c r="O10" s="115">
        <v>63</v>
      </c>
      <c r="P10" s="114">
        <f t="shared" si="2"/>
        <v>0.506364267950123</v>
      </c>
      <c r="Q10" s="116">
        <v>2313</v>
      </c>
      <c r="R10" s="116">
        <v>1570</v>
      </c>
      <c r="S10" s="117">
        <v>2333</v>
      </c>
      <c r="T10" s="304">
        <f t="shared" si="3"/>
        <v>1171.2205517686346</v>
      </c>
      <c r="U10" s="386">
        <f t="shared" si="4"/>
        <v>2</v>
      </c>
      <c r="V10" s="305">
        <f t="shared" si="5"/>
        <v>794.9919006816931</v>
      </c>
      <c r="W10" s="341">
        <f t="shared" si="6"/>
        <v>3</v>
      </c>
      <c r="X10" s="305">
        <f t="shared" si="7"/>
        <v>1181.347837127637</v>
      </c>
      <c r="Y10" s="380">
        <f t="shared" si="8"/>
        <v>6</v>
      </c>
      <c r="Z10" s="306">
        <f t="shared" si="9"/>
        <v>5</v>
      </c>
      <c r="AA10" s="307">
        <f t="shared" si="10"/>
        <v>3</v>
      </c>
      <c r="AB10" s="22"/>
      <c r="AC10" s="248">
        <f t="shared" si="11"/>
        <v>6</v>
      </c>
    </row>
    <row r="11" spans="1:29" ht="15" customHeight="1">
      <c r="A11" s="108">
        <v>4</v>
      </c>
      <c r="B11" s="119" t="s">
        <v>241</v>
      </c>
      <c r="C11" s="161" t="s">
        <v>242</v>
      </c>
      <c r="D11" s="158" t="s">
        <v>418</v>
      </c>
      <c r="E11" s="185" t="s">
        <v>324</v>
      </c>
      <c r="F11" s="163" t="s">
        <v>76</v>
      </c>
      <c r="G11" s="111">
        <v>1032</v>
      </c>
      <c r="H11" s="112">
        <v>0.994</v>
      </c>
      <c r="I11" s="113">
        <v>13.38</v>
      </c>
      <c r="J11" s="114">
        <f t="shared" si="0"/>
        <v>0.9504355575096449</v>
      </c>
      <c r="K11" s="114">
        <f t="shared" si="1"/>
        <v>0.9525712992453342</v>
      </c>
      <c r="L11" s="89">
        <v>0</v>
      </c>
      <c r="M11" s="89">
        <v>0</v>
      </c>
      <c r="N11" s="89">
        <v>0</v>
      </c>
      <c r="O11" s="115">
        <v>93</v>
      </c>
      <c r="P11" s="114">
        <f t="shared" si="2"/>
        <v>0.4875712992453342</v>
      </c>
      <c r="Q11" s="116">
        <v>2344</v>
      </c>
      <c r="R11" s="116">
        <v>2729</v>
      </c>
      <c r="S11" s="117">
        <v>2229</v>
      </c>
      <c r="T11" s="304">
        <f t="shared" si="3"/>
        <v>1142.8671254310634</v>
      </c>
      <c r="U11" s="386">
        <f t="shared" si="4"/>
        <v>1</v>
      </c>
      <c r="V11" s="305">
        <f t="shared" si="5"/>
        <v>1330.5820756405171</v>
      </c>
      <c r="W11" s="380">
        <f t="shared" si="6"/>
        <v>7</v>
      </c>
      <c r="X11" s="305">
        <f t="shared" si="7"/>
        <v>1086.7964260178499</v>
      </c>
      <c r="Y11" s="387">
        <f t="shared" si="8"/>
        <v>4</v>
      </c>
      <c r="Z11" s="306">
        <f t="shared" si="9"/>
        <v>5</v>
      </c>
      <c r="AA11" s="307">
        <f t="shared" si="10"/>
        <v>4</v>
      </c>
      <c r="AB11" s="22"/>
      <c r="AC11" s="248">
        <f t="shared" si="11"/>
        <v>7</v>
      </c>
    </row>
    <row r="12" spans="1:29" ht="15" customHeight="1">
      <c r="A12" s="363">
        <v>5</v>
      </c>
      <c r="B12" s="119" t="s">
        <v>237</v>
      </c>
      <c r="C12" s="187" t="s">
        <v>238</v>
      </c>
      <c r="D12" s="355" t="s">
        <v>218</v>
      </c>
      <c r="E12" s="198" t="s">
        <v>449</v>
      </c>
      <c r="F12" s="110" t="s">
        <v>233</v>
      </c>
      <c r="G12" s="131">
        <v>970</v>
      </c>
      <c r="H12" s="132">
        <v>0.39</v>
      </c>
      <c r="I12" s="133">
        <v>3.36</v>
      </c>
      <c r="J12" s="114">
        <f t="shared" si="0"/>
        <v>0.8869369933662158</v>
      </c>
      <c r="K12" s="114">
        <f t="shared" si="1"/>
        <v>0.8980966910928816</v>
      </c>
      <c r="L12" s="89">
        <v>0</v>
      </c>
      <c r="M12" s="89">
        <v>0</v>
      </c>
      <c r="N12" s="89">
        <v>0</v>
      </c>
      <c r="O12" s="115">
        <v>62</v>
      </c>
      <c r="P12" s="114">
        <f t="shared" si="2"/>
        <v>0.5880966910928815</v>
      </c>
      <c r="Q12" s="116">
        <v>2492</v>
      </c>
      <c r="R12" s="116">
        <v>1538</v>
      </c>
      <c r="S12" s="117">
        <v>1830</v>
      </c>
      <c r="T12" s="304">
        <f t="shared" si="3"/>
        <v>1465.5369542034607</v>
      </c>
      <c r="U12" s="380">
        <f t="shared" si="4"/>
        <v>7</v>
      </c>
      <c r="V12" s="305">
        <f t="shared" si="5"/>
        <v>904.4927109008518</v>
      </c>
      <c r="W12" s="341">
        <f t="shared" si="6"/>
        <v>4</v>
      </c>
      <c r="X12" s="305">
        <f t="shared" si="7"/>
        <v>1076.2169446999733</v>
      </c>
      <c r="Y12" s="388">
        <f t="shared" si="8"/>
        <v>3</v>
      </c>
      <c r="Z12" s="306">
        <f t="shared" si="9"/>
        <v>7</v>
      </c>
      <c r="AA12" s="307">
        <f t="shared" si="10"/>
        <v>5</v>
      </c>
      <c r="AB12" s="22"/>
      <c r="AC12" s="248">
        <f t="shared" si="11"/>
        <v>7</v>
      </c>
    </row>
    <row r="13" spans="1:29" ht="15" customHeight="1">
      <c r="A13" s="108">
        <v>6</v>
      </c>
      <c r="B13" s="119" t="s">
        <v>445</v>
      </c>
      <c r="C13" s="187" t="s">
        <v>375</v>
      </c>
      <c r="D13" s="219" t="s">
        <v>446</v>
      </c>
      <c r="E13" s="185" t="s">
        <v>447</v>
      </c>
      <c r="F13" s="163" t="s">
        <v>269</v>
      </c>
      <c r="G13" s="131">
        <v>880</v>
      </c>
      <c r="H13" s="132">
        <v>0.57</v>
      </c>
      <c r="I13" s="133">
        <v>9.5</v>
      </c>
      <c r="J13" s="114">
        <f t="shared" si="0"/>
        <v>0.6879349735845246</v>
      </c>
      <c r="K13" s="114">
        <f t="shared" si="1"/>
        <v>0.7768355478758792</v>
      </c>
      <c r="L13" s="89">
        <v>0</v>
      </c>
      <c r="M13" s="89">
        <v>0</v>
      </c>
      <c r="N13" s="89">
        <v>0</v>
      </c>
      <c r="O13" s="115">
        <v>76</v>
      </c>
      <c r="P13" s="114">
        <f t="shared" si="2"/>
        <v>0.39683554787587916</v>
      </c>
      <c r="Q13" s="116">
        <v>3509</v>
      </c>
      <c r="R13" s="116">
        <v>2925</v>
      </c>
      <c r="S13" s="117">
        <v>2933</v>
      </c>
      <c r="T13" s="304">
        <f t="shared" si="3"/>
        <v>1392.4959374964599</v>
      </c>
      <c r="U13" s="386">
        <f t="shared" si="4"/>
        <v>5</v>
      </c>
      <c r="V13" s="305">
        <f t="shared" si="5"/>
        <v>1160.7439775369464</v>
      </c>
      <c r="W13" s="380">
        <f t="shared" si="6"/>
        <v>6</v>
      </c>
      <c r="X13" s="305">
        <f t="shared" si="7"/>
        <v>1163.9186619199536</v>
      </c>
      <c r="Y13" s="388">
        <f t="shared" si="8"/>
        <v>5</v>
      </c>
      <c r="Z13" s="306">
        <f t="shared" si="9"/>
        <v>10</v>
      </c>
      <c r="AA13" s="307">
        <f t="shared" si="10"/>
        <v>6</v>
      </c>
      <c r="AB13" s="22"/>
      <c r="AC13" s="248">
        <f t="shared" si="11"/>
        <v>6</v>
      </c>
    </row>
    <row r="14" spans="1:30" ht="15" customHeight="1">
      <c r="A14" s="108">
        <f>RANK(Z14,$Z$8:$Z$16,1)</f>
        <v>7</v>
      </c>
      <c r="B14" s="109" t="s">
        <v>325</v>
      </c>
      <c r="C14" s="353" t="s">
        <v>326</v>
      </c>
      <c r="D14" s="160" t="s">
        <v>327</v>
      </c>
      <c r="E14" s="159" t="s">
        <v>328</v>
      </c>
      <c r="F14" s="357" t="s">
        <v>423</v>
      </c>
      <c r="G14" s="359">
        <v>1369</v>
      </c>
      <c r="H14" s="361">
        <v>0.79</v>
      </c>
      <c r="I14" s="362">
        <v>14.8</v>
      </c>
      <c r="J14" s="114">
        <f t="shared" si="0"/>
        <v>1.0868382453679222</v>
      </c>
      <c r="K14" s="114">
        <f t="shared" si="1"/>
        <v>1.0803117776601354</v>
      </c>
      <c r="L14" s="89">
        <v>0</v>
      </c>
      <c r="M14" s="89">
        <v>0</v>
      </c>
      <c r="N14" s="89">
        <v>0</v>
      </c>
      <c r="O14" s="115">
        <v>80.33</v>
      </c>
      <c r="P14" s="114">
        <f t="shared" si="2"/>
        <v>0.6786617776601354</v>
      </c>
      <c r="Q14" s="116">
        <v>2085</v>
      </c>
      <c r="R14" s="116">
        <v>1575</v>
      </c>
      <c r="S14" s="117">
        <v>2056</v>
      </c>
      <c r="T14" s="304">
        <f t="shared" si="3"/>
        <v>1415.009806421382</v>
      </c>
      <c r="U14" s="386">
        <f t="shared" si="4"/>
        <v>6</v>
      </c>
      <c r="V14" s="305">
        <f t="shared" si="5"/>
        <v>1068.8922998147132</v>
      </c>
      <c r="W14" s="341">
        <f t="shared" si="6"/>
        <v>5</v>
      </c>
      <c r="X14" s="305">
        <f t="shared" si="7"/>
        <v>1395.3286148692382</v>
      </c>
      <c r="Y14" s="380">
        <f t="shared" si="8"/>
        <v>7</v>
      </c>
      <c r="Z14" s="306">
        <f t="shared" si="9"/>
        <v>11</v>
      </c>
      <c r="AA14" s="307">
        <f t="shared" si="10"/>
        <v>7</v>
      </c>
      <c r="AB14" s="22"/>
      <c r="AC14" s="248">
        <f t="shared" si="11"/>
        <v>7</v>
      </c>
      <c r="AD14" s="22"/>
    </row>
    <row r="15" spans="1:29" ht="15" customHeight="1">
      <c r="A15" s="108">
        <f>RANK(Z15,$Z$8:$Z$16,1)</f>
        <v>8</v>
      </c>
      <c r="B15" s="119" t="s">
        <v>307</v>
      </c>
      <c r="C15" s="187" t="s">
        <v>375</v>
      </c>
      <c r="D15" s="159" t="s">
        <v>419</v>
      </c>
      <c r="E15" s="198" t="s">
        <v>420</v>
      </c>
      <c r="F15" s="110" t="s">
        <v>234</v>
      </c>
      <c r="G15" s="131">
        <v>985</v>
      </c>
      <c r="H15" s="132">
        <v>0.51</v>
      </c>
      <c r="I15" s="133">
        <v>3.5</v>
      </c>
      <c r="J15" s="114">
        <f t="shared" si="0"/>
        <v>1.0160157986225093</v>
      </c>
      <c r="K15" s="114">
        <f t="shared" si="1"/>
        <v>1.015793029623321</v>
      </c>
      <c r="L15" s="89">
        <v>0</v>
      </c>
      <c r="M15" s="89">
        <v>0</v>
      </c>
      <c r="N15" s="89">
        <v>0</v>
      </c>
      <c r="O15" s="115">
        <v>59</v>
      </c>
      <c r="P15" s="114">
        <f t="shared" si="2"/>
        <v>0.7207930296233211</v>
      </c>
      <c r="Q15" s="116">
        <v>2304</v>
      </c>
      <c r="R15" s="116">
        <v>2578</v>
      </c>
      <c r="S15" s="117">
        <v>2057</v>
      </c>
      <c r="T15" s="304">
        <f t="shared" si="3"/>
        <v>1660.707140252132</v>
      </c>
      <c r="U15" s="344">
        <f t="shared" si="4"/>
        <v>8</v>
      </c>
      <c r="V15" s="305">
        <f t="shared" si="5"/>
        <v>1858.204430368922</v>
      </c>
      <c r="W15" s="344">
        <f t="shared" si="6"/>
        <v>8</v>
      </c>
      <c r="X15" s="305">
        <f t="shared" si="7"/>
        <v>1482.6712619351715</v>
      </c>
      <c r="Y15" s="381">
        <f t="shared" si="8"/>
        <v>8</v>
      </c>
      <c r="Z15" s="306">
        <f t="shared" si="9"/>
        <v>16</v>
      </c>
      <c r="AA15" s="307">
        <f t="shared" si="10"/>
        <v>8</v>
      </c>
      <c r="AB15" s="22"/>
      <c r="AC15" s="248">
        <f t="shared" si="11"/>
        <v>8</v>
      </c>
    </row>
    <row r="16" spans="1:30" ht="15" customHeight="1" thickBot="1">
      <c r="A16" s="120">
        <f>RANK(Z16,$Z$8:$Z$16,1)</f>
        <v>9</v>
      </c>
      <c r="B16" s="208" t="s">
        <v>332</v>
      </c>
      <c r="C16" s="270" t="s">
        <v>333</v>
      </c>
      <c r="D16" s="354" t="s">
        <v>363</v>
      </c>
      <c r="E16" s="208" t="s">
        <v>431</v>
      </c>
      <c r="F16" s="356" t="s">
        <v>86</v>
      </c>
      <c r="G16" s="358">
        <v>988</v>
      </c>
      <c r="H16" s="360">
        <v>0.516</v>
      </c>
      <c r="I16" s="360">
        <v>6.7</v>
      </c>
      <c r="J16" s="121">
        <f t="shared" si="0"/>
        <v>0.8255790907936663</v>
      </c>
      <c r="K16" s="121">
        <f t="shared" si="1"/>
        <v>0.8523479445029167</v>
      </c>
      <c r="L16" s="91">
        <v>0</v>
      </c>
      <c r="M16" s="91">
        <v>0</v>
      </c>
      <c r="N16" s="91">
        <v>0</v>
      </c>
      <c r="O16" s="122">
        <v>67</v>
      </c>
      <c r="P16" s="121">
        <f t="shared" si="2"/>
        <v>0.5173479445029168</v>
      </c>
      <c r="Q16" s="123">
        <v>7018</v>
      </c>
      <c r="R16" s="123">
        <v>3920</v>
      </c>
      <c r="S16" s="124">
        <v>5866</v>
      </c>
      <c r="T16" s="308">
        <f t="shared" si="3"/>
        <v>3630.74787452147</v>
      </c>
      <c r="U16" s="345">
        <f t="shared" si="4"/>
        <v>9</v>
      </c>
      <c r="V16" s="309">
        <f t="shared" si="5"/>
        <v>2028.0039424514337</v>
      </c>
      <c r="W16" s="345">
        <f t="shared" si="6"/>
        <v>9</v>
      </c>
      <c r="X16" s="309">
        <f t="shared" si="7"/>
        <v>3034.76304245411</v>
      </c>
      <c r="Y16" s="382">
        <f t="shared" si="8"/>
        <v>9</v>
      </c>
      <c r="Z16" s="310">
        <f t="shared" si="9"/>
        <v>18</v>
      </c>
      <c r="AA16" s="311">
        <f t="shared" si="10"/>
        <v>9</v>
      </c>
      <c r="AB16" s="22"/>
      <c r="AC16" s="248">
        <f t="shared" si="11"/>
        <v>9</v>
      </c>
      <c r="AD16" s="22"/>
    </row>
    <row r="17" ht="15" customHeight="1" thickBot="1"/>
    <row r="18" spans="2:27" ht="15" customHeight="1">
      <c r="B18" s="34" t="s">
        <v>30</v>
      </c>
      <c r="C18" s="522" t="s">
        <v>26</v>
      </c>
      <c r="D18" s="523"/>
      <c r="E18" s="35" t="s">
        <v>9</v>
      </c>
      <c r="F18" s="522" t="s">
        <v>39</v>
      </c>
      <c r="G18" s="524"/>
      <c r="H18" s="525"/>
      <c r="I18" s="526" t="s">
        <v>40</v>
      </c>
      <c r="J18" s="527"/>
      <c r="K18" s="527"/>
      <c r="L18" s="512"/>
      <c r="M18" s="528" t="s">
        <v>26</v>
      </c>
      <c r="N18" s="527"/>
      <c r="O18" s="527"/>
      <c r="P18" s="512"/>
      <c r="Q18" s="522" t="s">
        <v>9</v>
      </c>
      <c r="R18" s="524"/>
      <c r="S18" s="523"/>
      <c r="T18" s="522" t="s">
        <v>39</v>
      </c>
      <c r="U18" s="524"/>
      <c r="V18" s="524"/>
      <c r="W18" s="525"/>
      <c r="X18" s="45"/>
      <c r="Y18" s="45"/>
      <c r="Z18" s="45"/>
      <c r="AA18" s="45"/>
    </row>
    <row r="19" spans="2:27" ht="15" customHeight="1">
      <c r="B19" s="38" t="s">
        <v>41</v>
      </c>
      <c r="C19" s="538" t="s">
        <v>275</v>
      </c>
      <c r="D19" s="539"/>
      <c r="E19" s="39" t="s">
        <v>216</v>
      </c>
      <c r="F19" s="538"/>
      <c r="G19" s="540"/>
      <c r="H19" s="541"/>
      <c r="I19" s="542" t="s">
        <v>42</v>
      </c>
      <c r="J19" s="543"/>
      <c r="K19" s="543"/>
      <c r="L19" s="502"/>
      <c r="M19" s="453" t="s">
        <v>275</v>
      </c>
      <c r="N19" s="491"/>
      <c r="O19" s="491"/>
      <c r="P19" s="492"/>
      <c r="Q19" s="533" t="s">
        <v>216</v>
      </c>
      <c r="R19" s="534"/>
      <c r="S19" s="498"/>
      <c r="T19" s="535"/>
      <c r="U19" s="536"/>
      <c r="V19" s="536"/>
      <c r="W19" s="537"/>
      <c r="X19" s="49"/>
      <c r="Y19" s="49"/>
      <c r="Z19" s="49"/>
      <c r="AA19" s="49"/>
    </row>
    <row r="20" spans="2:27" ht="15" customHeight="1">
      <c r="B20" s="38">
        <v>2</v>
      </c>
      <c r="C20" s="538"/>
      <c r="D20" s="539"/>
      <c r="E20" s="39"/>
      <c r="F20" s="538"/>
      <c r="G20" s="540"/>
      <c r="H20" s="541"/>
      <c r="I20" s="547" t="s">
        <v>43</v>
      </c>
      <c r="J20" s="548"/>
      <c r="K20" s="548"/>
      <c r="L20" s="549"/>
      <c r="M20" s="453" t="s">
        <v>455</v>
      </c>
      <c r="N20" s="491"/>
      <c r="O20" s="491"/>
      <c r="P20" s="492"/>
      <c r="Q20" s="533" t="s">
        <v>346</v>
      </c>
      <c r="R20" s="534"/>
      <c r="S20" s="498"/>
      <c r="T20" s="535"/>
      <c r="U20" s="536"/>
      <c r="V20" s="536"/>
      <c r="W20" s="537"/>
      <c r="X20" s="49"/>
      <c r="Y20" s="49"/>
      <c r="Z20" s="49"/>
      <c r="AA20" s="49"/>
    </row>
    <row r="21" spans="2:27" ht="15" customHeight="1">
      <c r="B21" s="38">
        <v>3</v>
      </c>
      <c r="C21" s="538"/>
      <c r="D21" s="539"/>
      <c r="E21" s="126"/>
      <c r="F21" s="538"/>
      <c r="G21" s="540"/>
      <c r="H21" s="541"/>
      <c r="I21" s="544"/>
      <c r="J21" s="545"/>
      <c r="K21" s="545"/>
      <c r="L21" s="546"/>
      <c r="M21" s="453"/>
      <c r="N21" s="491"/>
      <c r="O21" s="491"/>
      <c r="P21" s="492"/>
      <c r="Q21" s="533"/>
      <c r="R21" s="534"/>
      <c r="S21" s="498"/>
      <c r="T21" s="535"/>
      <c r="U21" s="536"/>
      <c r="V21" s="536"/>
      <c r="W21" s="537"/>
      <c r="X21" s="49"/>
      <c r="Y21" s="49"/>
      <c r="Z21" s="49"/>
      <c r="AA21" s="49"/>
    </row>
    <row r="22" spans="2:27" ht="15" customHeight="1">
      <c r="B22" s="38"/>
      <c r="C22" s="538"/>
      <c r="D22" s="539"/>
      <c r="E22" s="126"/>
      <c r="F22" s="538"/>
      <c r="G22" s="540"/>
      <c r="H22" s="541"/>
      <c r="I22" s="544"/>
      <c r="J22" s="545"/>
      <c r="K22" s="545"/>
      <c r="L22" s="546"/>
      <c r="M22" s="550"/>
      <c r="N22" s="454"/>
      <c r="O22" s="454"/>
      <c r="P22" s="551"/>
      <c r="Q22" s="533"/>
      <c r="R22" s="534"/>
      <c r="S22" s="498"/>
      <c r="T22" s="535"/>
      <c r="U22" s="536"/>
      <c r="V22" s="536"/>
      <c r="W22" s="537"/>
      <c r="X22" s="49"/>
      <c r="Y22" s="49"/>
      <c r="Z22" s="49"/>
      <c r="AA22" s="49"/>
    </row>
    <row r="23" spans="2:27" ht="15" customHeight="1">
      <c r="B23" s="38"/>
      <c r="C23" s="535"/>
      <c r="D23" s="490"/>
      <c r="E23" s="39"/>
      <c r="F23" s="538"/>
      <c r="G23" s="540"/>
      <c r="H23" s="541"/>
      <c r="I23" s="544"/>
      <c r="J23" s="545"/>
      <c r="K23" s="545"/>
      <c r="L23" s="546"/>
      <c r="M23" s="550"/>
      <c r="N23" s="454"/>
      <c r="O23" s="454"/>
      <c r="P23" s="551"/>
      <c r="Q23" s="533"/>
      <c r="R23" s="534"/>
      <c r="S23" s="498"/>
      <c r="T23" s="535"/>
      <c r="U23" s="536"/>
      <c r="V23" s="536"/>
      <c r="W23" s="537"/>
      <c r="X23" s="49"/>
      <c r="Y23" s="49"/>
      <c r="Z23" s="49"/>
      <c r="AA23" s="49"/>
    </row>
    <row r="24" spans="2:27" ht="15" customHeight="1">
      <c r="B24" s="42"/>
      <c r="C24" s="535"/>
      <c r="D24" s="490"/>
      <c r="E24" s="127"/>
      <c r="F24" s="538"/>
      <c r="G24" s="540"/>
      <c r="H24" s="541"/>
      <c r="I24" s="547" t="s">
        <v>44</v>
      </c>
      <c r="J24" s="548"/>
      <c r="K24" s="548"/>
      <c r="L24" s="549"/>
      <c r="M24" s="453" t="s">
        <v>145</v>
      </c>
      <c r="N24" s="491"/>
      <c r="O24" s="491"/>
      <c r="P24" s="492"/>
      <c r="Q24" s="533" t="s">
        <v>150</v>
      </c>
      <c r="R24" s="534"/>
      <c r="S24" s="498"/>
      <c r="T24" s="535"/>
      <c r="U24" s="536"/>
      <c r="V24" s="536"/>
      <c r="W24" s="537"/>
      <c r="X24" s="49"/>
      <c r="Y24" s="49"/>
      <c r="Z24" s="49"/>
      <c r="AA24" s="49"/>
    </row>
    <row r="25" spans="2:27" ht="15" customHeight="1" thickBot="1">
      <c r="B25" s="43" t="s">
        <v>45</v>
      </c>
      <c r="C25" s="552" t="s">
        <v>146</v>
      </c>
      <c r="D25" s="554"/>
      <c r="E25" s="180" t="s">
        <v>147</v>
      </c>
      <c r="F25" s="558"/>
      <c r="G25" s="559"/>
      <c r="H25" s="560"/>
      <c r="I25" s="561" t="s">
        <v>45</v>
      </c>
      <c r="J25" s="562"/>
      <c r="K25" s="562"/>
      <c r="L25" s="563"/>
      <c r="M25" s="445" t="s">
        <v>456</v>
      </c>
      <c r="N25" s="445"/>
      <c r="O25" s="445"/>
      <c r="P25" s="445"/>
      <c r="Q25" s="552"/>
      <c r="R25" s="553"/>
      <c r="S25" s="554"/>
      <c r="T25" s="555"/>
      <c r="U25" s="556"/>
      <c r="V25" s="556"/>
      <c r="W25" s="557"/>
      <c r="X25" s="49"/>
      <c r="Y25" s="49"/>
      <c r="Z25" s="49"/>
      <c r="AA25" s="49"/>
    </row>
    <row r="26" ht="15" customHeight="1"/>
  </sheetData>
  <sheetProtection/>
  <mergeCells count="67">
    <mergeCell ref="C24:D24"/>
    <mergeCell ref="F24:H24"/>
    <mergeCell ref="C25:D25"/>
    <mergeCell ref="F25:H25"/>
    <mergeCell ref="I25:L25"/>
    <mergeCell ref="M25:P25"/>
    <mergeCell ref="I24:L24"/>
    <mergeCell ref="M24:P24"/>
    <mergeCell ref="Q22:S22"/>
    <mergeCell ref="T22:W22"/>
    <mergeCell ref="Q23:S23"/>
    <mergeCell ref="T23:W23"/>
    <mergeCell ref="Q25:S25"/>
    <mergeCell ref="T25:W25"/>
    <mergeCell ref="C22:D22"/>
    <mergeCell ref="F22:H22"/>
    <mergeCell ref="I22:L22"/>
    <mergeCell ref="M22:P22"/>
    <mergeCell ref="Q24:S24"/>
    <mergeCell ref="T24:W24"/>
    <mergeCell ref="C23:D23"/>
    <mergeCell ref="F23:H23"/>
    <mergeCell ref="I23:L23"/>
    <mergeCell ref="M23:P23"/>
    <mergeCell ref="Q21:S21"/>
    <mergeCell ref="T21:W21"/>
    <mergeCell ref="C20:D20"/>
    <mergeCell ref="F20:H20"/>
    <mergeCell ref="C21:D21"/>
    <mergeCell ref="F21:H21"/>
    <mergeCell ref="I21:L21"/>
    <mergeCell ref="M21:P21"/>
    <mergeCell ref="I20:L20"/>
    <mergeCell ref="M20:P20"/>
    <mergeCell ref="Q20:S20"/>
    <mergeCell ref="T20:W20"/>
    <mergeCell ref="C19:D19"/>
    <mergeCell ref="F19:H19"/>
    <mergeCell ref="I19:L19"/>
    <mergeCell ref="M19:P19"/>
    <mergeCell ref="Q19:S19"/>
    <mergeCell ref="T19:W19"/>
    <mergeCell ref="C18:D18"/>
    <mergeCell ref="F18:H18"/>
    <mergeCell ref="I18:L18"/>
    <mergeCell ref="M18:P18"/>
    <mergeCell ref="Q18:S18"/>
    <mergeCell ref="T18:W18"/>
    <mergeCell ref="Z6:Z7"/>
    <mergeCell ref="J6:J7"/>
    <mergeCell ref="K6:K7"/>
    <mergeCell ref="L6:N6"/>
    <mergeCell ref="O6:O7"/>
    <mergeCell ref="AA6:AA7"/>
    <mergeCell ref="P6:P7"/>
    <mergeCell ref="Q6:S6"/>
    <mergeCell ref="T6:Y6"/>
    <mergeCell ref="AC6:AC7"/>
    <mergeCell ref="A1:L1"/>
    <mergeCell ref="A2:L2"/>
    <mergeCell ref="A3:B4"/>
    <mergeCell ref="A6:A7"/>
    <mergeCell ref="B6:B7"/>
    <mergeCell ref="C6:C7"/>
    <mergeCell ref="D6:D7"/>
    <mergeCell ref="E6:E7"/>
    <mergeCell ref="F6:F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4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20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P1" s="200"/>
      <c r="Q1" s="200"/>
      <c r="R1" s="200"/>
      <c r="S1" s="200"/>
      <c r="T1" s="200"/>
    </row>
    <row r="2" spans="1:2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P2" s="200"/>
      <c r="Q2" s="199" t="s">
        <v>318</v>
      </c>
      <c r="R2" s="200" t="s">
        <v>319</v>
      </c>
      <c r="S2" s="200"/>
      <c r="T2" s="200"/>
      <c r="U2" s="199"/>
      <c r="V2" s="200"/>
    </row>
    <row r="3" spans="1:24" ht="20.25">
      <c r="A3" s="473" t="s">
        <v>239</v>
      </c>
      <c r="B3" s="473"/>
      <c r="C3" s="5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1"/>
      <c r="Q3" s="213">
        <v>40</v>
      </c>
      <c r="R3" s="214">
        <v>20</v>
      </c>
      <c r="S3" s="201"/>
      <c r="T3" s="201"/>
      <c r="U3" s="199"/>
      <c r="V3" s="200"/>
      <c r="W3" s="21"/>
      <c r="X3" s="21"/>
    </row>
    <row r="4" spans="1:24" ht="20.25">
      <c r="A4" s="473"/>
      <c r="B4" s="473"/>
      <c r="C4" s="5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5" t="s">
        <v>320</v>
      </c>
      <c r="Q4" s="216">
        <f>Q3*60+R3</f>
        <v>2420</v>
      </c>
      <c r="R4" s="201"/>
      <c r="S4" s="201"/>
      <c r="T4" s="201"/>
      <c r="U4" s="201"/>
      <c r="V4" s="201"/>
      <c r="W4" s="21"/>
      <c r="X4" s="21"/>
    </row>
    <row r="5" spans="28:30" ht="13.5" thickBot="1">
      <c r="AB5" s="22"/>
      <c r="AC5" s="22"/>
      <c r="AD5" s="22"/>
    </row>
    <row r="6" spans="1:30" ht="12.75" customHeight="1">
      <c r="A6" s="468" t="s">
        <v>25</v>
      </c>
      <c r="B6" s="465" t="s">
        <v>26</v>
      </c>
      <c r="C6" s="465" t="s">
        <v>9</v>
      </c>
      <c r="D6" s="465" t="s">
        <v>27</v>
      </c>
      <c r="E6" s="465" t="s">
        <v>28</v>
      </c>
      <c r="F6" s="465" t="s">
        <v>29</v>
      </c>
      <c r="G6" s="96" t="s">
        <v>247</v>
      </c>
      <c r="H6" s="96" t="s">
        <v>220</v>
      </c>
      <c r="I6" s="97" t="s">
        <v>221</v>
      </c>
      <c r="J6" s="462" t="s">
        <v>222</v>
      </c>
      <c r="K6" s="462" t="s">
        <v>248</v>
      </c>
      <c r="L6" s="474" t="s">
        <v>30</v>
      </c>
      <c r="M6" s="474"/>
      <c r="N6" s="474"/>
      <c r="O6" s="462" t="s">
        <v>31</v>
      </c>
      <c r="P6" s="462" t="s">
        <v>249</v>
      </c>
      <c r="Q6" s="574" t="s">
        <v>223</v>
      </c>
      <c r="R6" s="574"/>
      <c r="S6" s="529"/>
      <c r="T6" s="532" t="s">
        <v>224</v>
      </c>
      <c r="U6" s="520"/>
      <c r="V6" s="520"/>
      <c r="W6" s="520"/>
      <c r="X6" s="520"/>
      <c r="Y6" s="520"/>
      <c r="Z6" s="462" t="s">
        <v>225</v>
      </c>
      <c r="AA6" s="457" t="s">
        <v>35</v>
      </c>
      <c r="AB6" s="22"/>
      <c r="AC6" s="564" t="s">
        <v>360</v>
      </c>
      <c r="AD6" s="22"/>
    </row>
    <row r="7" spans="1:30" ht="15" thickBot="1">
      <c r="A7" s="468"/>
      <c r="B7" s="465"/>
      <c r="C7" s="465"/>
      <c r="D7" s="465"/>
      <c r="E7" s="465"/>
      <c r="F7" s="465"/>
      <c r="G7" s="98" t="s">
        <v>226</v>
      </c>
      <c r="H7" s="98" t="s">
        <v>250</v>
      </c>
      <c r="I7" s="98" t="s">
        <v>227</v>
      </c>
      <c r="J7" s="462"/>
      <c r="K7" s="462"/>
      <c r="L7" s="23" t="s">
        <v>36</v>
      </c>
      <c r="M7" s="23" t="s">
        <v>37</v>
      </c>
      <c r="N7" s="23" t="s">
        <v>38</v>
      </c>
      <c r="O7" s="462"/>
      <c r="P7" s="462"/>
      <c r="Q7" s="99" t="s">
        <v>228</v>
      </c>
      <c r="R7" s="99" t="s">
        <v>229</v>
      </c>
      <c r="S7" s="100" t="s">
        <v>230</v>
      </c>
      <c r="T7" s="101" t="s">
        <v>36</v>
      </c>
      <c r="U7" s="79" t="s">
        <v>231</v>
      </c>
      <c r="V7" s="23" t="s">
        <v>37</v>
      </c>
      <c r="W7" s="23" t="s">
        <v>231</v>
      </c>
      <c r="X7" s="23" t="s">
        <v>38</v>
      </c>
      <c r="Y7" s="23" t="s">
        <v>231</v>
      </c>
      <c r="Z7" s="462"/>
      <c r="AA7" s="457"/>
      <c r="AB7" s="22"/>
      <c r="AC7" s="564"/>
      <c r="AD7" s="22"/>
    </row>
    <row r="8" spans="1:30" ht="15" customHeight="1">
      <c r="A8" s="108">
        <f aca="true" t="shared" si="0" ref="A8:A15">RANK(Z8,$Z$8:$Z$16,1)</f>
        <v>1</v>
      </c>
      <c r="B8" s="102" t="s">
        <v>235</v>
      </c>
      <c r="C8" s="156" t="s">
        <v>236</v>
      </c>
      <c r="D8" s="210" t="s">
        <v>212</v>
      </c>
      <c r="E8" s="157" t="s">
        <v>259</v>
      </c>
      <c r="F8" s="103" t="s">
        <v>266</v>
      </c>
      <c r="G8" s="128">
        <v>970</v>
      </c>
      <c r="H8" s="129">
        <v>0.486</v>
      </c>
      <c r="I8" s="130">
        <v>5.99</v>
      </c>
      <c r="J8" s="104">
        <f aca="true" t="shared" si="1" ref="J8:J15">G8*SQRT(H8)/(456*POWER(I8,1/3))</f>
        <v>0.8165499416377598</v>
      </c>
      <c r="K8" s="104">
        <f aca="true" t="shared" si="2" ref="K8:K15">IF(J8&gt;1,J8/J8^(2*LOG10(J8)),J8*J8^(2*LOG10(J8)))</f>
        <v>0.8462074099053739</v>
      </c>
      <c r="L8" s="90">
        <v>0</v>
      </c>
      <c r="M8" s="90">
        <v>0</v>
      </c>
      <c r="N8" s="90">
        <v>0</v>
      </c>
      <c r="O8" s="105">
        <v>90</v>
      </c>
      <c r="P8" s="104">
        <f aca="true" t="shared" si="3" ref="P8:P15">K8-(O8/200)</f>
        <v>0.3962074099053739</v>
      </c>
      <c r="Q8" s="106">
        <v>2997</v>
      </c>
      <c r="R8" s="106">
        <v>2320</v>
      </c>
      <c r="S8" s="107">
        <v>2397</v>
      </c>
      <c r="T8" s="300">
        <f aca="true" t="shared" si="4" ref="T8:T15">P8*Q8</f>
        <v>1187.4336074864057</v>
      </c>
      <c r="U8" s="380">
        <f aca="true" t="shared" si="5" ref="U8:U15">RANK(T8,$T$8:$T$15,1)</f>
        <v>3</v>
      </c>
      <c r="V8" s="301">
        <f aca="true" t="shared" si="6" ref="V8:V15">P8*R8</f>
        <v>919.2011909804675</v>
      </c>
      <c r="W8" s="341">
        <f>RANK(V8,$V$8:$V$15,1)</f>
        <v>1</v>
      </c>
      <c r="X8" s="301">
        <f aca="true" t="shared" si="7" ref="X8:X15">P8*S8</f>
        <v>949.7091615431813</v>
      </c>
      <c r="Y8" s="341">
        <f aca="true" t="shared" si="8" ref="Y8:Y15">RANK(X8,$X$8:$X$15,1)</f>
        <v>1</v>
      </c>
      <c r="Z8" s="302">
        <f aca="true" t="shared" si="9" ref="Z8:Z15">U8+W8+Y8-(MAX(U8,W8,Y8))</f>
        <v>2</v>
      </c>
      <c r="AA8" s="303">
        <f aca="true" t="shared" si="10" ref="AA8:AA14">+A8</f>
        <v>1</v>
      </c>
      <c r="AB8" s="22"/>
      <c r="AC8" s="248">
        <f aca="true" t="shared" si="11" ref="AC8:AC22">MAX(U8,W8,Y8)</f>
        <v>3</v>
      </c>
      <c r="AD8" s="22"/>
    </row>
    <row r="9" spans="1:29" ht="15" customHeight="1">
      <c r="A9" s="108">
        <f t="shared" si="0"/>
        <v>2</v>
      </c>
      <c r="B9" s="119" t="s">
        <v>243</v>
      </c>
      <c r="C9" s="161" t="s">
        <v>244</v>
      </c>
      <c r="D9" s="158" t="s">
        <v>418</v>
      </c>
      <c r="E9" s="162" t="s">
        <v>273</v>
      </c>
      <c r="F9" s="110" t="s">
        <v>86</v>
      </c>
      <c r="G9" s="131">
        <v>1010</v>
      </c>
      <c r="H9" s="132">
        <v>1</v>
      </c>
      <c r="I9" s="133">
        <v>16</v>
      </c>
      <c r="J9" s="114">
        <f t="shared" si="1"/>
        <v>0.8789885211008124</v>
      </c>
      <c r="K9" s="114">
        <f t="shared" si="2"/>
        <v>0.891782542841979</v>
      </c>
      <c r="L9" s="89">
        <v>0</v>
      </c>
      <c r="M9" s="89">
        <v>0</v>
      </c>
      <c r="N9" s="89">
        <v>0</v>
      </c>
      <c r="O9" s="115">
        <v>84.33</v>
      </c>
      <c r="P9" s="114">
        <f t="shared" si="3"/>
        <v>0.47013254284197903</v>
      </c>
      <c r="Q9" s="116">
        <v>2502</v>
      </c>
      <c r="R9" s="116">
        <v>1964</v>
      </c>
      <c r="S9" s="117">
        <v>2391</v>
      </c>
      <c r="T9" s="304">
        <f t="shared" si="4"/>
        <v>1176.2716221906314</v>
      </c>
      <c r="U9" s="341">
        <f t="shared" si="5"/>
        <v>2</v>
      </c>
      <c r="V9" s="305">
        <f t="shared" si="6"/>
        <v>923.3403141416468</v>
      </c>
      <c r="W9" s="341">
        <f>RANK(V9,$V$8:$V$15,1)</f>
        <v>2</v>
      </c>
      <c r="X9" s="305">
        <f t="shared" si="7"/>
        <v>1124.086909935172</v>
      </c>
      <c r="Y9" s="380">
        <f t="shared" si="8"/>
        <v>3</v>
      </c>
      <c r="Z9" s="306">
        <f t="shared" si="9"/>
        <v>4</v>
      </c>
      <c r="AA9" s="307">
        <f t="shared" si="10"/>
        <v>2</v>
      </c>
      <c r="AB9" s="22"/>
      <c r="AC9" s="248">
        <f t="shared" si="11"/>
        <v>3</v>
      </c>
    </row>
    <row r="10" spans="1:30" ht="15" customHeight="1">
      <c r="A10" s="363">
        <f>RANK(Z10,$Z$8:$Z$16,1)+1</f>
        <v>3</v>
      </c>
      <c r="B10" s="119" t="s">
        <v>245</v>
      </c>
      <c r="C10" s="161" t="s">
        <v>246</v>
      </c>
      <c r="D10" s="366" t="s">
        <v>212</v>
      </c>
      <c r="E10" s="159" t="s">
        <v>270</v>
      </c>
      <c r="F10" s="110" t="s">
        <v>234</v>
      </c>
      <c r="G10" s="131">
        <v>895</v>
      </c>
      <c r="H10" s="132">
        <v>0.99</v>
      </c>
      <c r="I10" s="133">
        <v>13.1</v>
      </c>
      <c r="J10" s="114">
        <f t="shared" si="1"/>
        <v>0.8284227649315056</v>
      </c>
      <c r="K10" s="114">
        <f t="shared" si="2"/>
        <v>0.8543139297074163</v>
      </c>
      <c r="L10" s="89">
        <v>0</v>
      </c>
      <c r="M10" s="89">
        <v>0</v>
      </c>
      <c r="N10" s="89">
        <v>0</v>
      </c>
      <c r="O10" s="115">
        <v>84.67</v>
      </c>
      <c r="P10" s="114">
        <f t="shared" si="3"/>
        <v>0.43096392970741626</v>
      </c>
      <c r="Q10" s="116">
        <v>2601</v>
      </c>
      <c r="R10" s="116">
        <v>2315</v>
      </c>
      <c r="S10" s="117">
        <v>2690</v>
      </c>
      <c r="T10" s="304">
        <f t="shared" si="4"/>
        <v>1120.9371811689896</v>
      </c>
      <c r="U10" s="341">
        <f t="shared" si="5"/>
        <v>1</v>
      </c>
      <c r="V10" s="305">
        <f t="shared" si="6"/>
        <v>997.6814972726686</v>
      </c>
      <c r="W10" s="341">
        <f aca="true" t="shared" si="12" ref="W10:W15">RANK(V10,$V$8:$V$15,1)</f>
        <v>3</v>
      </c>
      <c r="X10" s="305">
        <f t="shared" si="7"/>
        <v>1159.2929709129498</v>
      </c>
      <c r="Y10" s="380">
        <f t="shared" si="8"/>
        <v>4</v>
      </c>
      <c r="Z10" s="306">
        <f t="shared" si="9"/>
        <v>4</v>
      </c>
      <c r="AA10" s="307">
        <f t="shared" si="10"/>
        <v>3</v>
      </c>
      <c r="AB10" s="22"/>
      <c r="AC10" s="248">
        <f t="shared" si="11"/>
        <v>4</v>
      </c>
      <c r="AD10" s="22"/>
    </row>
    <row r="11" spans="1:30" ht="15" customHeight="1">
      <c r="A11" s="108">
        <f t="shared" si="0"/>
        <v>4</v>
      </c>
      <c r="B11" s="119" t="s">
        <v>271</v>
      </c>
      <c r="C11" s="187" t="s">
        <v>272</v>
      </c>
      <c r="D11" s="367" t="s">
        <v>426</v>
      </c>
      <c r="E11" s="185" t="s">
        <v>273</v>
      </c>
      <c r="F11" s="163" t="s">
        <v>274</v>
      </c>
      <c r="G11" s="131">
        <v>880</v>
      </c>
      <c r="H11" s="132">
        <v>0.9</v>
      </c>
      <c r="I11" s="133">
        <v>11.64</v>
      </c>
      <c r="J11" s="114">
        <f t="shared" si="1"/>
        <v>0.807832691154024</v>
      </c>
      <c r="K11" s="114">
        <f t="shared" si="2"/>
        <v>0.8404271250712172</v>
      </c>
      <c r="L11" s="89">
        <v>0</v>
      </c>
      <c r="M11" s="89">
        <v>0</v>
      </c>
      <c r="N11" s="89">
        <v>0</v>
      </c>
      <c r="O11" s="115">
        <v>87.67</v>
      </c>
      <c r="P11" s="114">
        <f t="shared" si="3"/>
        <v>0.4020771250712172</v>
      </c>
      <c r="Q11" s="116">
        <v>3157</v>
      </c>
      <c r="R11" s="116">
        <v>3521</v>
      </c>
      <c r="S11" s="117">
        <v>2771</v>
      </c>
      <c r="T11" s="304">
        <f t="shared" si="4"/>
        <v>1269.3574838498325</v>
      </c>
      <c r="U11" s="341">
        <f t="shared" si="5"/>
        <v>4</v>
      </c>
      <c r="V11" s="305">
        <f t="shared" si="6"/>
        <v>1415.7135573757557</v>
      </c>
      <c r="W11" s="380">
        <f t="shared" si="12"/>
        <v>5</v>
      </c>
      <c r="X11" s="305">
        <f t="shared" si="7"/>
        <v>1114.1557135723428</v>
      </c>
      <c r="Y11" s="341">
        <f t="shared" si="8"/>
        <v>2</v>
      </c>
      <c r="Z11" s="306">
        <f t="shared" si="9"/>
        <v>6</v>
      </c>
      <c r="AA11" s="307">
        <f t="shared" si="10"/>
        <v>4</v>
      </c>
      <c r="AB11" s="22"/>
      <c r="AC11" s="248">
        <f t="shared" si="11"/>
        <v>5</v>
      </c>
      <c r="AD11" s="22"/>
    </row>
    <row r="12" spans="1:30" ht="15" customHeight="1">
      <c r="A12" s="108">
        <f t="shared" si="0"/>
        <v>5</v>
      </c>
      <c r="B12" s="119" t="s">
        <v>429</v>
      </c>
      <c r="C12" s="161" t="s">
        <v>430</v>
      </c>
      <c r="D12" s="160" t="s">
        <v>166</v>
      </c>
      <c r="E12" s="162" t="s">
        <v>444</v>
      </c>
      <c r="F12" s="110" t="s">
        <v>234</v>
      </c>
      <c r="G12" s="131">
        <v>890</v>
      </c>
      <c r="H12" s="132">
        <v>0.98</v>
      </c>
      <c r="I12" s="133">
        <v>13.3</v>
      </c>
      <c r="J12" s="114">
        <f t="shared" si="1"/>
        <v>0.815494409547732</v>
      </c>
      <c r="K12" s="114">
        <f t="shared" si="2"/>
        <v>0.8454997253218977</v>
      </c>
      <c r="L12" s="89">
        <v>0</v>
      </c>
      <c r="M12" s="89">
        <v>0</v>
      </c>
      <c r="N12" s="89">
        <v>0</v>
      </c>
      <c r="O12" s="115">
        <v>84.67</v>
      </c>
      <c r="P12" s="114">
        <f t="shared" si="3"/>
        <v>0.42214972532189765</v>
      </c>
      <c r="Q12" s="116">
        <v>3588</v>
      </c>
      <c r="R12" s="116">
        <v>2764</v>
      </c>
      <c r="S12" s="117">
        <v>2822</v>
      </c>
      <c r="T12" s="304">
        <f t="shared" si="4"/>
        <v>1514.6732144549687</v>
      </c>
      <c r="U12" s="341">
        <f t="shared" si="5"/>
        <v>5</v>
      </c>
      <c r="V12" s="305">
        <f t="shared" si="6"/>
        <v>1166.821840789725</v>
      </c>
      <c r="W12" s="341">
        <f t="shared" si="12"/>
        <v>4</v>
      </c>
      <c r="X12" s="305">
        <f t="shared" si="7"/>
        <v>1191.3065248583953</v>
      </c>
      <c r="Y12" s="380">
        <f t="shared" si="8"/>
        <v>5</v>
      </c>
      <c r="Z12" s="306">
        <f t="shared" si="9"/>
        <v>9</v>
      </c>
      <c r="AA12" s="307">
        <f t="shared" si="10"/>
        <v>5</v>
      </c>
      <c r="AB12" s="22"/>
      <c r="AC12" s="248">
        <f t="shared" si="11"/>
        <v>5</v>
      </c>
      <c r="AD12" s="22"/>
    </row>
    <row r="13" spans="1:30" ht="15" customHeight="1">
      <c r="A13" s="108">
        <f t="shared" si="0"/>
        <v>6</v>
      </c>
      <c r="B13" s="119" t="s">
        <v>312</v>
      </c>
      <c r="C13" s="161" t="s">
        <v>313</v>
      </c>
      <c r="D13" s="160" t="s">
        <v>418</v>
      </c>
      <c r="E13" s="162" t="s">
        <v>262</v>
      </c>
      <c r="F13" s="110" t="s">
        <v>144</v>
      </c>
      <c r="G13" s="111">
        <v>1010</v>
      </c>
      <c r="H13" s="112">
        <v>1.07</v>
      </c>
      <c r="I13" s="113">
        <v>13.5</v>
      </c>
      <c r="J13" s="114">
        <f t="shared" si="1"/>
        <v>0.9622113980896776</v>
      </c>
      <c r="K13" s="114">
        <f t="shared" si="2"/>
        <v>0.9634523705947152</v>
      </c>
      <c r="L13" s="89">
        <v>0</v>
      </c>
      <c r="M13" s="89">
        <v>0</v>
      </c>
      <c r="N13" s="89">
        <v>0</v>
      </c>
      <c r="O13" s="115">
        <v>87.67</v>
      </c>
      <c r="P13" s="114">
        <f t="shared" si="3"/>
        <v>0.5251023705947152</v>
      </c>
      <c r="Q13" s="116">
        <v>3433</v>
      </c>
      <c r="R13" s="116">
        <v>3530</v>
      </c>
      <c r="S13" s="117">
        <v>2691</v>
      </c>
      <c r="T13" s="304">
        <f t="shared" si="4"/>
        <v>1802.6764382516574</v>
      </c>
      <c r="U13" s="341">
        <f t="shared" si="5"/>
        <v>6</v>
      </c>
      <c r="V13" s="305">
        <f t="shared" si="6"/>
        <v>1853.6113681993447</v>
      </c>
      <c r="W13" s="380">
        <f t="shared" si="12"/>
        <v>7</v>
      </c>
      <c r="X13" s="305">
        <f t="shared" si="7"/>
        <v>1413.0504792703787</v>
      </c>
      <c r="Y13" s="341">
        <f t="shared" si="8"/>
        <v>6</v>
      </c>
      <c r="Z13" s="306">
        <f t="shared" si="9"/>
        <v>12</v>
      </c>
      <c r="AA13" s="307">
        <f t="shared" si="10"/>
        <v>6</v>
      </c>
      <c r="AB13" s="22"/>
      <c r="AC13" s="248">
        <f t="shared" si="11"/>
        <v>7</v>
      </c>
      <c r="AD13" s="22"/>
    </row>
    <row r="14" spans="1:30" ht="15" customHeight="1">
      <c r="A14" s="108">
        <f t="shared" si="0"/>
        <v>7</v>
      </c>
      <c r="B14" s="119" t="s">
        <v>260</v>
      </c>
      <c r="C14" s="187" t="s">
        <v>261</v>
      </c>
      <c r="D14" s="218" t="s">
        <v>214</v>
      </c>
      <c r="E14" s="185" t="s">
        <v>448</v>
      </c>
      <c r="F14" s="163" t="s">
        <v>330</v>
      </c>
      <c r="G14" s="131">
        <v>990</v>
      </c>
      <c r="H14" s="132">
        <v>1.134</v>
      </c>
      <c r="I14" s="133">
        <v>10</v>
      </c>
      <c r="J14" s="114">
        <f t="shared" si="1"/>
        <v>1.073108280055165</v>
      </c>
      <c r="K14" s="114">
        <f t="shared" si="2"/>
        <v>1.0684777727134804</v>
      </c>
      <c r="L14" s="89">
        <v>0</v>
      </c>
      <c r="M14" s="89">
        <v>0</v>
      </c>
      <c r="N14" s="89">
        <v>0</v>
      </c>
      <c r="O14" s="115">
        <v>84</v>
      </c>
      <c r="P14" s="114">
        <f t="shared" si="3"/>
        <v>0.6484777727134805</v>
      </c>
      <c r="Q14" s="116">
        <v>3078</v>
      </c>
      <c r="R14" s="116">
        <v>2306</v>
      </c>
      <c r="S14" s="117">
        <v>2581</v>
      </c>
      <c r="T14" s="304">
        <f t="shared" si="4"/>
        <v>1996.014584412093</v>
      </c>
      <c r="U14" s="341">
        <f t="shared" si="5"/>
        <v>7</v>
      </c>
      <c r="V14" s="305">
        <f t="shared" si="6"/>
        <v>1495.389743877286</v>
      </c>
      <c r="W14" s="341">
        <f t="shared" si="12"/>
        <v>6</v>
      </c>
      <c r="X14" s="305">
        <f t="shared" si="7"/>
        <v>1673.721131373493</v>
      </c>
      <c r="Y14" s="380">
        <f t="shared" si="8"/>
        <v>7</v>
      </c>
      <c r="Z14" s="306">
        <f t="shared" si="9"/>
        <v>13</v>
      </c>
      <c r="AA14" s="307">
        <f t="shared" si="10"/>
        <v>7</v>
      </c>
      <c r="AB14" s="22"/>
      <c r="AC14" s="248">
        <f t="shared" si="11"/>
        <v>7</v>
      </c>
      <c r="AD14" s="22"/>
    </row>
    <row r="15" spans="1:30" ht="15" customHeight="1" thickBot="1">
      <c r="A15" s="108">
        <f t="shared" si="0"/>
        <v>8</v>
      </c>
      <c r="B15" s="208" t="s">
        <v>232</v>
      </c>
      <c r="C15" s="299" t="s">
        <v>375</v>
      </c>
      <c r="D15" s="365" t="s">
        <v>427</v>
      </c>
      <c r="E15" s="209" t="s">
        <v>428</v>
      </c>
      <c r="F15" s="207" t="s">
        <v>85</v>
      </c>
      <c r="G15" s="134">
        <v>1310</v>
      </c>
      <c r="H15" s="135">
        <v>1.91</v>
      </c>
      <c r="I15" s="136">
        <v>29</v>
      </c>
      <c r="J15" s="121">
        <f t="shared" si="1"/>
        <v>1.2922815303635986</v>
      </c>
      <c r="K15" s="121">
        <f t="shared" si="2"/>
        <v>1.2205520746596625</v>
      </c>
      <c r="L15" s="91">
        <v>0</v>
      </c>
      <c r="M15" s="91">
        <v>0</v>
      </c>
      <c r="N15" s="91">
        <v>0</v>
      </c>
      <c r="O15" s="122">
        <v>91</v>
      </c>
      <c r="P15" s="121">
        <f t="shared" si="3"/>
        <v>0.7655520746596625</v>
      </c>
      <c r="Q15" s="123">
        <v>3366</v>
      </c>
      <c r="R15" s="123">
        <v>2810</v>
      </c>
      <c r="S15" s="124">
        <v>2692</v>
      </c>
      <c r="T15" s="308">
        <f t="shared" si="4"/>
        <v>2576.848283304424</v>
      </c>
      <c r="U15" s="342">
        <f t="shared" si="5"/>
        <v>8</v>
      </c>
      <c r="V15" s="309">
        <f t="shared" si="6"/>
        <v>2151.2013297936514</v>
      </c>
      <c r="W15" s="343">
        <f t="shared" si="12"/>
        <v>8</v>
      </c>
      <c r="X15" s="309">
        <f t="shared" si="7"/>
        <v>2060.8661849838113</v>
      </c>
      <c r="Y15" s="380">
        <f t="shared" si="8"/>
        <v>8</v>
      </c>
      <c r="Z15" s="310">
        <f t="shared" si="9"/>
        <v>16</v>
      </c>
      <c r="AA15" s="311">
        <v>8</v>
      </c>
      <c r="AB15" s="22"/>
      <c r="AC15" s="248">
        <f t="shared" si="11"/>
        <v>8</v>
      </c>
      <c r="AD15" s="22"/>
    </row>
    <row r="16" ht="15" customHeight="1" thickBot="1">
      <c r="AC16" s="249">
        <f t="shared" si="11"/>
        <v>0</v>
      </c>
    </row>
    <row r="17" spans="2:29" ht="15" customHeight="1">
      <c r="B17" s="34" t="s">
        <v>30</v>
      </c>
      <c r="C17" s="458" t="s">
        <v>26</v>
      </c>
      <c r="D17" s="458"/>
      <c r="E17" s="35" t="s">
        <v>9</v>
      </c>
      <c r="F17" s="459" t="s">
        <v>39</v>
      </c>
      <c r="G17" s="459"/>
      <c r="H17" s="459"/>
      <c r="I17" s="460" t="s">
        <v>40</v>
      </c>
      <c r="J17" s="460"/>
      <c r="K17" s="460"/>
      <c r="L17" s="460"/>
      <c r="M17" s="461" t="s">
        <v>26</v>
      </c>
      <c r="N17" s="461"/>
      <c r="O17" s="461"/>
      <c r="P17" s="461"/>
      <c r="Q17" s="458" t="s">
        <v>9</v>
      </c>
      <c r="R17" s="458"/>
      <c r="S17" s="458"/>
      <c r="T17" s="459" t="s">
        <v>39</v>
      </c>
      <c r="U17" s="459"/>
      <c r="V17" s="459"/>
      <c r="W17" s="459"/>
      <c r="X17" s="45"/>
      <c r="Y17" s="45"/>
      <c r="Z17" s="45"/>
      <c r="AA17" s="45"/>
      <c r="AC17" s="249">
        <f t="shared" si="11"/>
        <v>0</v>
      </c>
    </row>
    <row r="18" spans="2:29" ht="15" customHeight="1">
      <c r="B18" s="38" t="s">
        <v>41</v>
      </c>
      <c r="C18" s="447" t="s">
        <v>275</v>
      </c>
      <c r="D18" s="447"/>
      <c r="E18" s="39" t="s">
        <v>216</v>
      </c>
      <c r="F18" s="570"/>
      <c r="G18" s="570"/>
      <c r="H18" s="570"/>
      <c r="I18" s="456" t="s">
        <v>42</v>
      </c>
      <c r="J18" s="456"/>
      <c r="K18" s="456"/>
      <c r="L18" s="456"/>
      <c r="M18" s="449" t="s">
        <v>275</v>
      </c>
      <c r="N18" s="450"/>
      <c r="O18" s="450"/>
      <c r="P18" s="450"/>
      <c r="Q18" s="569" t="s">
        <v>216</v>
      </c>
      <c r="R18" s="569"/>
      <c r="S18" s="569"/>
      <c r="T18" s="476"/>
      <c r="U18" s="476"/>
      <c r="V18" s="476"/>
      <c r="W18" s="476"/>
      <c r="X18" s="49"/>
      <c r="Y18" s="49"/>
      <c r="Z18" s="49"/>
      <c r="AA18" s="49"/>
      <c r="AC18" s="249">
        <f t="shared" si="11"/>
        <v>0</v>
      </c>
    </row>
    <row r="19" spans="2:29" ht="15" customHeight="1">
      <c r="B19" s="38">
        <v>2</v>
      </c>
      <c r="C19" s="447"/>
      <c r="D19" s="447"/>
      <c r="E19" s="39"/>
      <c r="F19" s="570"/>
      <c r="G19" s="570"/>
      <c r="H19" s="570"/>
      <c r="I19" s="568" t="s">
        <v>43</v>
      </c>
      <c r="J19" s="568"/>
      <c r="K19" s="568"/>
      <c r="L19" s="568"/>
      <c r="M19" s="453" t="s">
        <v>455</v>
      </c>
      <c r="N19" s="491"/>
      <c r="O19" s="491"/>
      <c r="P19" s="492"/>
      <c r="Q19" s="533" t="s">
        <v>346</v>
      </c>
      <c r="R19" s="534"/>
      <c r="S19" s="498"/>
      <c r="T19" s="476"/>
      <c r="U19" s="476"/>
      <c r="V19" s="476"/>
      <c r="W19" s="476"/>
      <c r="X19" s="49"/>
      <c r="Y19" s="49"/>
      <c r="Z19" s="49"/>
      <c r="AA19" s="49"/>
      <c r="AC19" s="249">
        <f t="shared" si="11"/>
        <v>0</v>
      </c>
    </row>
    <row r="20" spans="2:29" ht="15" customHeight="1">
      <c r="B20" s="38">
        <v>3</v>
      </c>
      <c r="C20" s="447"/>
      <c r="D20" s="447"/>
      <c r="E20" s="126"/>
      <c r="F20" s="570"/>
      <c r="G20" s="570"/>
      <c r="H20" s="570"/>
      <c r="I20" s="571"/>
      <c r="J20" s="571"/>
      <c r="K20" s="571"/>
      <c r="L20" s="571"/>
      <c r="M20" s="573" t="s">
        <v>456</v>
      </c>
      <c r="N20" s="573"/>
      <c r="O20" s="573"/>
      <c r="P20" s="573"/>
      <c r="Q20" s="569"/>
      <c r="R20" s="569"/>
      <c r="S20" s="569"/>
      <c r="T20" s="476"/>
      <c r="U20" s="476"/>
      <c r="V20" s="476"/>
      <c r="W20" s="476"/>
      <c r="X20" s="49"/>
      <c r="Y20" s="49"/>
      <c r="Z20" s="49"/>
      <c r="AA20" s="49"/>
      <c r="AC20" s="249">
        <f t="shared" si="11"/>
        <v>0</v>
      </c>
    </row>
    <row r="21" spans="2:29" ht="15" customHeight="1">
      <c r="B21" s="38"/>
      <c r="C21" s="447"/>
      <c r="D21" s="447"/>
      <c r="E21" s="126"/>
      <c r="F21" s="570"/>
      <c r="G21" s="570"/>
      <c r="H21" s="570"/>
      <c r="I21" s="571"/>
      <c r="J21" s="571"/>
      <c r="K21" s="571"/>
      <c r="L21" s="571"/>
      <c r="M21" s="572"/>
      <c r="N21" s="572"/>
      <c r="O21" s="572"/>
      <c r="P21" s="572"/>
      <c r="Q21" s="569"/>
      <c r="R21" s="569"/>
      <c r="S21" s="569"/>
      <c r="T21" s="476"/>
      <c r="U21" s="476"/>
      <c r="V21" s="476"/>
      <c r="W21" s="476"/>
      <c r="X21" s="49"/>
      <c r="Y21" s="49"/>
      <c r="Z21" s="49"/>
      <c r="AA21" s="49"/>
      <c r="AC21" s="249">
        <f t="shared" si="11"/>
        <v>0</v>
      </c>
    </row>
    <row r="22" spans="2:29" ht="15" customHeight="1">
      <c r="B22" s="38"/>
      <c r="C22" s="482"/>
      <c r="D22" s="482"/>
      <c r="E22" s="39"/>
      <c r="F22" s="570"/>
      <c r="G22" s="570"/>
      <c r="H22" s="570"/>
      <c r="I22" s="571"/>
      <c r="J22" s="571"/>
      <c r="K22" s="571"/>
      <c r="L22" s="571"/>
      <c r="M22" s="450"/>
      <c r="N22" s="450"/>
      <c r="O22" s="450"/>
      <c r="P22" s="450"/>
      <c r="Q22" s="569"/>
      <c r="R22" s="569"/>
      <c r="S22" s="569"/>
      <c r="T22" s="476"/>
      <c r="U22" s="476"/>
      <c r="V22" s="476"/>
      <c r="W22" s="476"/>
      <c r="X22" s="49"/>
      <c r="Y22" s="49"/>
      <c r="Z22" s="49"/>
      <c r="AA22" s="49"/>
      <c r="AC22" s="249">
        <f t="shared" si="11"/>
        <v>0</v>
      </c>
    </row>
    <row r="23" spans="2:27" ht="15" customHeight="1">
      <c r="B23" s="42"/>
      <c r="C23" s="482"/>
      <c r="D23" s="482"/>
      <c r="E23" s="127"/>
      <c r="F23" s="495"/>
      <c r="G23" s="495"/>
      <c r="H23" s="495"/>
      <c r="I23" s="568" t="s">
        <v>44</v>
      </c>
      <c r="J23" s="568"/>
      <c r="K23" s="568"/>
      <c r="L23" s="568"/>
      <c r="M23" s="449" t="s">
        <v>145</v>
      </c>
      <c r="N23" s="450"/>
      <c r="O23" s="450"/>
      <c r="P23" s="450"/>
      <c r="Q23" s="569" t="s">
        <v>150</v>
      </c>
      <c r="R23" s="569"/>
      <c r="S23" s="569"/>
      <c r="T23" s="476"/>
      <c r="U23" s="476"/>
      <c r="V23" s="476"/>
      <c r="W23" s="476"/>
      <c r="X23" s="49"/>
      <c r="Y23" s="49"/>
      <c r="Z23" s="49"/>
      <c r="AA23" s="49"/>
    </row>
    <row r="24" spans="2:27" ht="15" customHeight="1" thickBot="1">
      <c r="B24" s="43" t="s">
        <v>45</v>
      </c>
      <c r="C24" s="565" t="s">
        <v>146</v>
      </c>
      <c r="D24" s="566"/>
      <c r="E24" s="180" t="s">
        <v>147</v>
      </c>
      <c r="F24" s="485"/>
      <c r="G24" s="485"/>
      <c r="H24" s="485"/>
      <c r="I24" s="567" t="s">
        <v>45</v>
      </c>
      <c r="J24" s="567"/>
      <c r="K24" s="567"/>
      <c r="L24" s="567"/>
      <c r="M24" s="445"/>
      <c r="N24" s="445"/>
      <c r="O24" s="445"/>
      <c r="P24" s="445"/>
      <c r="Q24" s="565"/>
      <c r="R24" s="565"/>
      <c r="S24" s="565"/>
      <c r="T24" s="477"/>
      <c r="U24" s="477"/>
      <c r="V24" s="477"/>
      <c r="W24" s="477"/>
      <c r="X24" s="49"/>
      <c r="Y24" s="49"/>
      <c r="Z24" s="49"/>
      <c r="AA24" s="49"/>
    </row>
    <row r="25" ht="15" customHeight="1"/>
  </sheetData>
  <sheetProtection/>
  <mergeCells count="67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Q6:S6"/>
    <mergeCell ref="T6:Y6"/>
    <mergeCell ref="Z6:Z7"/>
    <mergeCell ref="AA6:AA7"/>
    <mergeCell ref="K6:K7"/>
    <mergeCell ref="L6:N6"/>
    <mergeCell ref="O6:O7"/>
    <mergeCell ref="P6:P7"/>
    <mergeCell ref="C18:D18"/>
    <mergeCell ref="F18:H18"/>
    <mergeCell ref="I18:L18"/>
    <mergeCell ref="M18:P18"/>
    <mergeCell ref="C17:D17"/>
    <mergeCell ref="F17:H17"/>
    <mergeCell ref="I17:L17"/>
    <mergeCell ref="M17:P17"/>
    <mergeCell ref="Q17:S17"/>
    <mergeCell ref="T17:W17"/>
    <mergeCell ref="Q18:S18"/>
    <mergeCell ref="T18:W18"/>
    <mergeCell ref="Q19:S19"/>
    <mergeCell ref="T19:W19"/>
    <mergeCell ref="Q20:S20"/>
    <mergeCell ref="T20:W20"/>
    <mergeCell ref="C19:D19"/>
    <mergeCell ref="F19:H19"/>
    <mergeCell ref="C20:D20"/>
    <mergeCell ref="F20:H20"/>
    <mergeCell ref="I20:L20"/>
    <mergeCell ref="M20:P20"/>
    <mergeCell ref="I19:L19"/>
    <mergeCell ref="M19:P19"/>
    <mergeCell ref="C22:D22"/>
    <mergeCell ref="F22:H22"/>
    <mergeCell ref="I22:L22"/>
    <mergeCell ref="M22:P22"/>
    <mergeCell ref="C21:D21"/>
    <mergeCell ref="F21:H21"/>
    <mergeCell ref="I21:L21"/>
    <mergeCell ref="M21:P21"/>
    <mergeCell ref="M23:P23"/>
    <mergeCell ref="Q21:S21"/>
    <mergeCell ref="T21:W21"/>
    <mergeCell ref="Q22:S22"/>
    <mergeCell ref="T22:W22"/>
    <mergeCell ref="Q23:S23"/>
    <mergeCell ref="T23:W23"/>
    <mergeCell ref="AC6:AC7"/>
    <mergeCell ref="Q24:S24"/>
    <mergeCell ref="T24:W24"/>
    <mergeCell ref="C23:D23"/>
    <mergeCell ref="F23:H23"/>
    <mergeCell ref="C24:D24"/>
    <mergeCell ref="F24:H24"/>
    <mergeCell ref="I24:L24"/>
    <mergeCell ref="M24:P24"/>
    <mergeCell ref="I23:L23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5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6" ht="15">
      <c r="A2" s="440" t="s">
        <v>361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N2" s="200"/>
      <c r="O2" s="199" t="s">
        <v>318</v>
      </c>
      <c r="P2" s="200" t="s">
        <v>319</v>
      </c>
    </row>
    <row r="3" spans="1:16" ht="15">
      <c r="A3" s="473" t="s">
        <v>187</v>
      </c>
      <c r="B3" s="473"/>
      <c r="C3" s="591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201"/>
      <c r="O3" s="213">
        <v>40</v>
      </c>
      <c r="P3" s="214">
        <v>20</v>
      </c>
    </row>
    <row r="4" spans="1:16" ht="15">
      <c r="A4" s="473"/>
      <c r="B4" s="473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215" t="s">
        <v>320</v>
      </c>
      <c r="O4" s="216">
        <f>O3*60+P3</f>
        <v>2420</v>
      </c>
      <c r="P4" s="201"/>
    </row>
    <row r="5" spans="14:15" ht="13.5" thickBot="1">
      <c r="N5" s="22"/>
      <c r="O5" s="22"/>
    </row>
    <row r="6" spans="1:15" ht="12.75" customHeight="1" thickBot="1">
      <c r="A6" s="589" t="s">
        <v>25</v>
      </c>
      <c r="B6" s="585" t="s">
        <v>26</v>
      </c>
      <c r="C6" s="585" t="s">
        <v>9</v>
      </c>
      <c r="D6" s="585" t="s">
        <v>27</v>
      </c>
      <c r="E6" s="585" t="s">
        <v>28</v>
      </c>
      <c r="F6" s="585" t="s">
        <v>29</v>
      </c>
      <c r="G6" s="395" t="s">
        <v>247</v>
      </c>
      <c r="H6" s="395" t="s">
        <v>220</v>
      </c>
      <c r="I6" s="396" t="s">
        <v>221</v>
      </c>
      <c r="J6" s="586" t="s">
        <v>222</v>
      </c>
      <c r="K6" s="586" t="s">
        <v>248</v>
      </c>
      <c r="L6" s="587" t="s">
        <v>223</v>
      </c>
      <c r="M6" s="593" t="s">
        <v>314</v>
      </c>
      <c r="N6" s="22"/>
      <c r="O6" s="22"/>
    </row>
    <row r="7" spans="1:15" ht="15" thickBot="1">
      <c r="A7" s="590"/>
      <c r="B7" s="465"/>
      <c r="C7" s="465"/>
      <c r="D7" s="465"/>
      <c r="E7" s="465"/>
      <c r="F7" s="465"/>
      <c r="G7" s="98" t="s">
        <v>226</v>
      </c>
      <c r="H7" s="98" t="s">
        <v>250</v>
      </c>
      <c r="I7" s="98" t="s">
        <v>227</v>
      </c>
      <c r="J7" s="462"/>
      <c r="K7" s="462"/>
      <c r="L7" s="588"/>
      <c r="M7" s="594"/>
      <c r="N7" s="22"/>
      <c r="O7" s="22"/>
    </row>
    <row r="8" spans="1:16" ht="15" customHeight="1">
      <c r="A8" s="405">
        <v>1</v>
      </c>
      <c r="B8" s="119" t="s">
        <v>421</v>
      </c>
      <c r="C8" s="313" t="s">
        <v>422</v>
      </c>
      <c r="D8" s="159" t="s">
        <v>418</v>
      </c>
      <c r="E8" s="162" t="s">
        <v>240</v>
      </c>
      <c r="F8" s="110" t="s">
        <v>85</v>
      </c>
      <c r="G8" s="131">
        <v>1100</v>
      </c>
      <c r="H8" s="132">
        <v>0.855</v>
      </c>
      <c r="I8" s="133">
        <v>16.63</v>
      </c>
      <c r="J8" s="114">
        <f aca="true" t="shared" si="0" ref="J8:J18">G8*SQRT(H8)/(456*POWER(I8,1/3))</f>
        <v>0.8738699729009216</v>
      </c>
      <c r="K8" s="383">
        <f aca="true" t="shared" si="1" ref="K8:K18">IF(J8&gt;1,J8/J8^(2*LOG10(J8)),J8*J8^(2*LOG10(J8)))</f>
        <v>0.887776750451943</v>
      </c>
      <c r="L8" s="186">
        <v>2034</v>
      </c>
      <c r="M8" s="398">
        <f aca="true" t="shared" si="2" ref="M8:M18">K8*L8</f>
        <v>1805.737910419252</v>
      </c>
      <c r="N8" s="22"/>
      <c r="O8" s="22"/>
      <c r="P8" s="184"/>
    </row>
    <row r="9" spans="1:16" ht="15" customHeight="1">
      <c r="A9" s="397">
        <v>2</v>
      </c>
      <c r="B9" s="119" t="s">
        <v>237</v>
      </c>
      <c r="C9" s="314" t="s">
        <v>238</v>
      </c>
      <c r="D9" s="408" t="s">
        <v>218</v>
      </c>
      <c r="E9" s="198" t="s">
        <v>449</v>
      </c>
      <c r="F9" s="110" t="s">
        <v>233</v>
      </c>
      <c r="G9" s="131">
        <v>970</v>
      </c>
      <c r="H9" s="132">
        <v>0.39</v>
      </c>
      <c r="I9" s="133">
        <v>3.36</v>
      </c>
      <c r="J9" s="114">
        <f t="shared" si="0"/>
        <v>0.8869369933662158</v>
      </c>
      <c r="K9" s="114">
        <f t="shared" si="1"/>
        <v>0.8980966910928816</v>
      </c>
      <c r="L9" s="186">
        <v>2043</v>
      </c>
      <c r="M9" s="398">
        <f t="shared" si="2"/>
        <v>1834.8115399027572</v>
      </c>
      <c r="N9" s="22"/>
      <c r="O9" s="22"/>
      <c r="P9" s="184"/>
    </row>
    <row r="10" spans="1:16" ht="15" customHeight="1">
      <c r="A10" s="397">
        <v>3</v>
      </c>
      <c r="B10" s="119" t="s">
        <v>287</v>
      </c>
      <c r="C10" s="313" t="s">
        <v>286</v>
      </c>
      <c r="D10" s="159" t="s">
        <v>418</v>
      </c>
      <c r="E10" s="185" t="s">
        <v>324</v>
      </c>
      <c r="F10" s="163" t="s">
        <v>76</v>
      </c>
      <c r="G10" s="111">
        <v>1032</v>
      </c>
      <c r="H10" s="112">
        <v>0.994</v>
      </c>
      <c r="I10" s="113">
        <v>13.38</v>
      </c>
      <c r="J10" s="114">
        <f t="shared" si="0"/>
        <v>0.9504355575096449</v>
      </c>
      <c r="K10" s="114">
        <f t="shared" si="1"/>
        <v>0.9525712992453342</v>
      </c>
      <c r="L10" s="186">
        <v>1967</v>
      </c>
      <c r="M10" s="398">
        <f t="shared" si="2"/>
        <v>1873.7077456155725</v>
      </c>
      <c r="N10" s="22"/>
      <c r="O10" s="22"/>
      <c r="P10" s="184"/>
    </row>
    <row r="11" spans="1:16" ht="15" customHeight="1">
      <c r="A11" s="397">
        <v>4</v>
      </c>
      <c r="B11" s="119" t="s">
        <v>325</v>
      </c>
      <c r="C11" s="313" t="s">
        <v>326</v>
      </c>
      <c r="D11" s="159" t="s">
        <v>327</v>
      </c>
      <c r="E11" s="162" t="s">
        <v>328</v>
      </c>
      <c r="F11" s="110" t="s">
        <v>423</v>
      </c>
      <c r="G11" s="111">
        <v>1369</v>
      </c>
      <c r="H11" s="112">
        <v>0.79</v>
      </c>
      <c r="I11" s="113">
        <v>14.8</v>
      </c>
      <c r="J11" s="114">
        <f t="shared" si="0"/>
        <v>1.0868382453679222</v>
      </c>
      <c r="K11" s="114">
        <f t="shared" si="1"/>
        <v>1.0803117776601354</v>
      </c>
      <c r="L11" s="186">
        <v>1871</v>
      </c>
      <c r="M11" s="398">
        <f t="shared" si="2"/>
        <v>2021.2633360021134</v>
      </c>
      <c r="N11" s="22"/>
      <c r="O11" s="22"/>
      <c r="P11" s="184"/>
    </row>
    <row r="12" spans="1:16" ht="15" customHeight="1">
      <c r="A12" s="397">
        <v>5</v>
      </c>
      <c r="B12" s="119" t="s">
        <v>243</v>
      </c>
      <c r="C12" s="313" t="s">
        <v>244</v>
      </c>
      <c r="D12" s="217" t="s">
        <v>418</v>
      </c>
      <c r="E12" s="162" t="s">
        <v>273</v>
      </c>
      <c r="F12" s="110" t="s">
        <v>86</v>
      </c>
      <c r="G12" s="131">
        <v>1010</v>
      </c>
      <c r="H12" s="132">
        <v>1</v>
      </c>
      <c r="I12" s="133">
        <v>16</v>
      </c>
      <c r="J12" s="114">
        <f t="shared" si="0"/>
        <v>0.8789885211008124</v>
      </c>
      <c r="K12" s="114">
        <f t="shared" si="1"/>
        <v>0.891782542841979</v>
      </c>
      <c r="L12" s="186">
        <v>2300</v>
      </c>
      <c r="M12" s="398">
        <f t="shared" si="2"/>
        <v>2051.0998485365517</v>
      </c>
      <c r="N12" s="22"/>
      <c r="O12" s="22"/>
      <c r="P12" s="184"/>
    </row>
    <row r="13" spans="1:16" ht="15" customHeight="1">
      <c r="A13" s="397">
        <v>6</v>
      </c>
      <c r="B13" s="119" t="s">
        <v>245</v>
      </c>
      <c r="C13" s="313" t="s">
        <v>246</v>
      </c>
      <c r="D13" s="142" t="s">
        <v>212</v>
      </c>
      <c r="E13" s="162" t="s">
        <v>270</v>
      </c>
      <c r="F13" s="110" t="s">
        <v>234</v>
      </c>
      <c r="G13" s="131">
        <v>895</v>
      </c>
      <c r="H13" s="132">
        <v>0.99</v>
      </c>
      <c r="I13" s="133">
        <v>13.1</v>
      </c>
      <c r="J13" s="114">
        <f t="shared" si="0"/>
        <v>0.8284227649315056</v>
      </c>
      <c r="K13" s="114">
        <f t="shared" si="1"/>
        <v>0.8543139297074163</v>
      </c>
      <c r="L13" s="186">
        <v>2492</v>
      </c>
      <c r="M13" s="398">
        <f t="shared" si="2"/>
        <v>2128.9503128308816</v>
      </c>
      <c r="N13" s="22"/>
      <c r="O13" s="22"/>
      <c r="P13" s="184"/>
    </row>
    <row r="14" spans="1:16" ht="15" customHeight="1">
      <c r="A14" s="397">
        <v>7</v>
      </c>
      <c r="B14" s="109" t="s">
        <v>307</v>
      </c>
      <c r="C14" s="406" t="s">
        <v>375</v>
      </c>
      <c r="D14" s="159" t="s">
        <v>419</v>
      </c>
      <c r="E14" s="410" t="s">
        <v>420</v>
      </c>
      <c r="F14" s="110" t="s">
        <v>234</v>
      </c>
      <c r="G14" s="131">
        <v>985</v>
      </c>
      <c r="H14" s="132">
        <v>0.51</v>
      </c>
      <c r="I14" s="133">
        <v>3.5</v>
      </c>
      <c r="J14" s="114">
        <f t="shared" si="0"/>
        <v>1.0160157986225093</v>
      </c>
      <c r="K14" s="114">
        <f t="shared" si="1"/>
        <v>1.015793029623321</v>
      </c>
      <c r="L14" s="186">
        <v>2323</v>
      </c>
      <c r="M14" s="398">
        <f t="shared" si="2"/>
        <v>2359.687207814975</v>
      </c>
      <c r="N14" s="22"/>
      <c r="O14" s="22"/>
      <c r="P14" s="184"/>
    </row>
    <row r="15" spans="1:16" ht="15" customHeight="1">
      <c r="A15" s="397">
        <v>8</v>
      </c>
      <c r="B15" s="119" t="s">
        <v>429</v>
      </c>
      <c r="C15" s="313" t="s">
        <v>430</v>
      </c>
      <c r="D15" s="159" t="s">
        <v>166</v>
      </c>
      <c r="E15" s="162" t="s">
        <v>444</v>
      </c>
      <c r="F15" s="110" t="s">
        <v>234</v>
      </c>
      <c r="G15" s="131">
        <v>890</v>
      </c>
      <c r="H15" s="132">
        <v>0.98</v>
      </c>
      <c r="I15" s="133">
        <v>13.3</v>
      </c>
      <c r="J15" s="114">
        <f t="shared" si="0"/>
        <v>0.815494409547732</v>
      </c>
      <c r="K15" s="114">
        <f t="shared" si="1"/>
        <v>0.8454997253218977</v>
      </c>
      <c r="L15" s="186">
        <v>2921</v>
      </c>
      <c r="M15" s="398">
        <f t="shared" si="2"/>
        <v>2469.704697665263</v>
      </c>
      <c r="N15" s="22"/>
      <c r="O15" s="22"/>
      <c r="P15" s="184"/>
    </row>
    <row r="16" spans="1:16" ht="15" customHeight="1">
      <c r="A16" s="397">
        <v>9</v>
      </c>
      <c r="B16" s="119" t="s">
        <v>271</v>
      </c>
      <c r="C16" s="314" t="s">
        <v>272</v>
      </c>
      <c r="D16" s="315" t="s">
        <v>426</v>
      </c>
      <c r="E16" s="109" t="s">
        <v>273</v>
      </c>
      <c r="F16" s="163" t="s">
        <v>274</v>
      </c>
      <c r="G16" s="131">
        <v>880</v>
      </c>
      <c r="H16" s="132">
        <v>0.9</v>
      </c>
      <c r="I16" s="133">
        <v>11.64</v>
      </c>
      <c r="J16" s="114">
        <f t="shared" si="0"/>
        <v>0.807832691154024</v>
      </c>
      <c r="K16" s="114">
        <f t="shared" si="1"/>
        <v>0.8404271250712172</v>
      </c>
      <c r="L16" s="186">
        <v>2989</v>
      </c>
      <c r="M16" s="398">
        <f t="shared" si="2"/>
        <v>2512.036676837868</v>
      </c>
      <c r="N16" s="22"/>
      <c r="O16" s="22"/>
      <c r="P16" s="184"/>
    </row>
    <row r="17" spans="1:16" ht="15" customHeight="1">
      <c r="A17" s="397">
        <v>10</v>
      </c>
      <c r="B17" s="119" t="s">
        <v>235</v>
      </c>
      <c r="C17" s="313" t="s">
        <v>236</v>
      </c>
      <c r="D17" s="142" t="s">
        <v>212</v>
      </c>
      <c r="E17" s="162" t="s">
        <v>259</v>
      </c>
      <c r="F17" s="110" t="s">
        <v>266</v>
      </c>
      <c r="G17" s="131">
        <v>970</v>
      </c>
      <c r="H17" s="132">
        <v>0.486</v>
      </c>
      <c r="I17" s="133">
        <v>5.99</v>
      </c>
      <c r="J17" s="114">
        <f t="shared" si="0"/>
        <v>0.8165499416377598</v>
      </c>
      <c r="K17" s="114">
        <f t="shared" si="1"/>
        <v>0.8462074099053739</v>
      </c>
      <c r="L17" s="186">
        <v>3003</v>
      </c>
      <c r="M17" s="398">
        <f t="shared" si="2"/>
        <v>2541.1608519458377</v>
      </c>
      <c r="N17" s="22"/>
      <c r="O17" s="22"/>
      <c r="P17" s="184"/>
    </row>
    <row r="18" spans="1:16" ht="15" customHeight="1" thickBot="1">
      <c r="A18" s="399">
        <v>11</v>
      </c>
      <c r="B18" s="400" t="s">
        <v>241</v>
      </c>
      <c r="C18" s="401" t="s">
        <v>242</v>
      </c>
      <c r="D18" s="407" t="s">
        <v>418</v>
      </c>
      <c r="E18" s="409" t="s">
        <v>324</v>
      </c>
      <c r="F18" s="411" t="s">
        <v>76</v>
      </c>
      <c r="G18" s="412">
        <v>1032</v>
      </c>
      <c r="H18" s="413">
        <v>0.994</v>
      </c>
      <c r="I18" s="414">
        <v>13.38</v>
      </c>
      <c r="J18" s="402">
        <f t="shared" si="0"/>
        <v>0.9504355575096449</v>
      </c>
      <c r="K18" s="402">
        <f t="shared" si="1"/>
        <v>0.9525712992453342</v>
      </c>
      <c r="L18" s="403">
        <v>2784</v>
      </c>
      <c r="M18" s="404">
        <f t="shared" si="2"/>
        <v>2651.9584970990104</v>
      </c>
      <c r="N18" s="22"/>
      <c r="O18" s="22"/>
      <c r="P18" s="184"/>
    </row>
    <row r="19" ht="15" customHeight="1" thickBot="1"/>
    <row r="20" spans="2:13" ht="15" customHeight="1">
      <c r="B20" s="34" t="s">
        <v>40</v>
      </c>
      <c r="C20" s="522" t="s">
        <v>26</v>
      </c>
      <c r="D20" s="523"/>
      <c r="E20" s="35" t="s">
        <v>9</v>
      </c>
      <c r="F20" s="522" t="s">
        <v>39</v>
      </c>
      <c r="G20" s="524"/>
      <c r="H20" s="525"/>
      <c r="I20" s="189"/>
      <c r="J20" s="189"/>
      <c r="K20" s="189"/>
      <c r="L20" s="45"/>
      <c r="M20" s="45"/>
    </row>
    <row r="21" spans="2:13" ht="15" customHeight="1">
      <c r="B21" s="40" t="s">
        <v>42</v>
      </c>
      <c r="C21" s="584" t="s">
        <v>275</v>
      </c>
      <c r="D21" s="583"/>
      <c r="E21" s="190" t="s">
        <v>216</v>
      </c>
      <c r="F21" s="538"/>
      <c r="G21" s="540"/>
      <c r="H21" s="541"/>
      <c r="I21" s="189"/>
      <c r="J21" s="189"/>
      <c r="K21" s="189"/>
      <c r="L21" s="49"/>
      <c r="M21" s="45"/>
    </row>
    <row r="22" spans="2:13" ht="15" customHeight="1">
      <c r="B22" s="181" t="s">
        <v>43</v>
      </c>
      <c r="C22" s="582" t="s">
        <v>455</v>
      </c>
      <c r="D22" s="583"/>
      <c r="E22" s="190" t="s">
        <v>346</v>
      </c>
      <c r="F22" s="538"/>
      <c r="G22" s="540"/>
      <c r="H22" s="541"/>
      <c r="I22" s="191"/>
      <c r="J22" s="191"/>
      <c r="K22" s="191"/>
      <c r="L22" s="49"/>
      <c r="M22" s="45"/>
    </row>
    <row r="23" spans="2:13" ht="15" customHeight="1">
      <c r="B23" s="181"/>
      <c r="C23" s="578"/>
      <c r="D23" s="579"/>
      <c r="E23" s="190"/>
      <c r="F23" s="538"/>
      <c r="G23" s="540"/>
      <c r="H23" s="541"/>
      <c r="I23" s="46"/>
      <c r="J23" s="46"/>
      <c r="K23" s="46"/>
      <c r="L23" s="49"/>
      <c r="M23" s="45"/>
    </row>
    <row r="24" spans="2:13" ht="15" customHeight="1">
      <c r="B24" s="181"/>
      <c r="C24" s="578"/>
      <c r="D24" s="579"/>
      <c r="E24" s="126"/>
      <c r="F24" s="538"/>
      <c r="G24" s="540"/>
      <c r="H24" s="541"/>
      <c r="I24" s="46"/>
      <c r="J24" s="46"/>
      <c r="K24" s="46"/>
      <c r="L24" s="49"/>
      <c r="M24" s="45"/>
    </row>
    <row r="25" spans="2:13" ht="15" customHeight="1">
      <c r="B25" s="181"/>
      <c r="C25" s="578"/>
      <c r="D25" s="579"/>
      <c r="E25" s="39"/>
      <c r="F25" s="538"/>
      <c r="G25" s="540"/>
      <c r="H25" s="541"/>
      <c r="I25" s="46"/>
      <c r="J25" s="46"/>
      <c r="K25" s="46"/>
      <c r="L25" s="49"/>
      <c r="M25" s="45"/>
    </row>
    <row r="26" spans="2:13" ht="15" customHeight="1">
      <c r="B26" s="181" t="s">
        <v>44</v>
      </c>
      <c r="C26" s="578" t="s">
        <v>145</v>
      </c>
      <c r="D26" s="579"/>
      <c r="E26" s="190" t="s">
        <v>150</v>
      </c>
      <c r="F26" s="538"/>
      <c r="G26" s="540"/>
      <c r="H26" s="541"/>
      <c r="I26" s="191"/>
      <c r="J26" s="191"/>
      <c r="K26" s="191"/>
      <c r="L26" s="49"/>
      <c r="M26" s="45"/>
    </row>
    <row r="27" spans="2:13" ht="15" customHeight="1" thickBot="1">
      <c r="B27" s="182" t="s">
        <v>45</v>
      </c>
      <c r="C27" s="580" t="s">
        <v>456</v>
      </c>
      <c r="D27" s="581"/>
      <c r="E27" s="220"/>
      <c r="F27" s="558"/>
      <c r="G27" s="559"/>
      <c r="H27" s="560"/>
      <c r="I27" s="191"/>
      <c r="J27" s="191"/>
      <c r="K27" s="191"/>
      <c r="L27" s="49"/>
      <c r="M27" s="45"/>
    </row>
    <row r="28" ht="15" customHeight="1"/>
    <row r="29" spans="3:9" ht="12.75">
      <c r="C29" s="575"/>
      <c r="D29" s="577"/>
      <c r="E29" s="577"/>
      <c r="F29" s="577"/>
      <c r="G29" s="576"/>
      <c r="H29" s="576"/>
      <c r="I29" s="576"/>
    </row>
    <row r="30" spans="3:9" ht="12.75">
      <c r="C30" s="575"/>
      <c r="D30" s="577"/>
      <c r="E30" s="577"/>
      <c r="F30" s="577"/>
      <c r="G30" s="576"/>
      <c r="H30" s="576"/>
      <c r="I30" s="576"/>
    </row>
    <row r="31" spans="3:9" ht="12.75">
      <c r="C31" s="575"/>
      <c r="D31" s="577"/>
      <c r="E31" s="577"/>
      <c r="F31" s="577"/>
      <c r="G31" s="576"/>
      <c r="H31" s="576"/>
      <c r="I31" s="576"/>
    </row>
    <row r="32" spans="3:9" ht="12.75">
      <c r="C32" s="577"/>
      <c r="D32" s="577"/>
      <c r="E32" s="577"/>
      <c r="F32" s="577"/>
      <c r="G32" s="576"/>
      <c r="H32" s="576"/>
      <c r="I32" s="576"/>
    </row>
    <row r="33" spans="3:9" ht="12.75">
      <c r="C33" s="577"/>
      <c r="D33" s="577"/>
      <c r="E33" s="577"/>
      <c r="F33" s="577"/>
      <c r="G33" s="576"/>
      <c r="H33" s="576"/>
      <c r="I33" s="576"/>
    </row>
    <row r="34" spans="3:9" ht="12.75">
      <c r="C34" s="575"/>
      <c r="D34" s="577"/>
      <c r="E34" s="577"/>
      <c r="F34" s="577"/>
      <c r="G34" s="576"/>
      <c r="H34" s="576"/>
      <c r="I34" s="576"/>
    </row>
    <row r="35" spans="3:9" ht="12.75">
      <c r="C35" s="575"/>
      <c r="D35" s="575"/>
      <c r="E35" s="575"/>
      <c r="F35" s="575"/>
      <c r="G35" s="576"/>
      <c r="H35" s="576"/>
      <c r="I35" s="576"/>
    </row>
  </sheetData>
  <sheetProtection/>
  <mergeCells count="44">
    <mergeCell ref="A6:A7"/>
    <mergeCell ref="B6:B7"/>
    <mergeCell ref="C6:C7"/>
    <mergeCell ref="C3:M4"/>
    <mergeCell ref="M6:M7"/>
    <mergeCell ref="K6:K7"/>
    <mergeCell ref="D6:D7"/>
    <mergeCell ref="E6:E7"/>
    <mergeCell ref="C21:D21"/>
    <mergeCell ref="F21:H21"/>
    <mergeCell ref="C20:D20"/>
    <mergeCell ref="F20:H20"/>
    <mergeCell ref="A1:L1"/>
    <mergeCell ref="A2:L2"/>
    <mergeCell ref="F6:F7"/>
    <mergeCell ref="J6:J7"/>
    <mergeCell ref="L6:L7"/>
    <mergeCell ref="A3:B4"/>
    <mergeCell ref="C24:D24"/>
    <mergeCell ref="F24:H24"/>
    <mergeCell ref="C22:D22"/>
    <mergeCell ref="F22:H22"/>
    <mergeCell ref="C23:D23"/>
    <mergeCell ref="F23:H23"/>
    <mergeCell ref="C26:D26"/>
    <mergeCell ref="F26:H26"/>
    <mergeCell ref="C27:D27"/>
    <mergeCell ref="F27:H27"/>
    <mergeCell ref="C25:D25"/>
    <mergeCell ref="F25:H25"/>
    <mergeCell ref="C31:F31"/>
    <mergeCell ref="G31:I31"/>
    <mergeCell ref="C32:F32"/>
    <mergeCell ref="G32:I32"/>
    <mergeCell ref="C29:F29"/>
    <mergeCell ref="G29:I29"/>
    <mergeCell ref="C30:F30"/>
    <mergeCell ref="G30:I30"/>
    <mergeCell ref="C35:F35"/>
    <mergeCell ref="G35:I35"/>
    <mergeCell ref="C33:F33"/>
    <mergeCell ref="G33:I33"/>
    <mergeCell ref="C34:F34"/>
    <mergeCell ref="G34:I34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>
      <c r="A3" s="466" t="s">
        <v>24</v>
      </c>
      <c r="B3" s="466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66"/>
      <c r="B4" s="466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3.5" thickBot="1">
      <c r="Q5" s="22"/>
      <c r="S5" s="22"/>
      <c r="T5" s="22"/>
    </row>
    <row r="6" spans="1:20" ht="12.75" customHeight="1" thickBo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463" t="s">
        <v>30</v>
      </c>
      <c r="H6" s="463"/>
      <c r="I6" s="463"/>
      <c r="J6" s="462" t="s">
        <v>31</v>
      </c>
      <c r="K6" s="463" t="s">
        <v>32</v>
      </c>
      <c r="L6" s="463"/>
      <c r="M6" s="463"/>
      <c r="N6" s="462" t="s">
        <v>33</v>
      </c>
      <c r="O6" s="462" t="s">
        <v>34</v>
      </c>
      <c r="P6" s="457" t="s">
        <v>35</v>
      </c>
      <c r="S6" s="22"/>
      <c r="T6" s="22"/>
    </row>
    <row r="7" spans="1:20" ht="13.5" thickBot="1">
      <c r="A7" s="468"/>
      <c r="B7" s="465"/>
      <c r="C7" s="465"/>
      <c r="D7" s="465"/>
      <c r="E7" s="465"/>
      <c r="F7" s="465"/>
      <c r="G7" s="23" t="s">
        <v>36</v>
      </c>
      <c r="H7" s="23" t="s">
        <v>37</v>
      </c>
      <c r="I7" s="23" t="s">
        <v>38</v>
      </c>
      <c r="J7" s="462"/>
      <c r="K7" s="79" t="s">
        <v>36</v>
      </c>
      <c r="L7" s="23" t="s">
        <v>37</v>
      </c>
      <c r="M7" s="23" t="s">
        <v>38</v>
      </c>
      <c r="N7" s="462"/>
      <c r="O7" s="462"/>
      <c r="P7" s="457"/>
      <c r="S7" s="22"/>
      <c r="T7" s="22"/>
    </row>
    <row r="8" spans="1:20" ht="15" customHeight="1">
      <c r="A8" s="271">
        <v>1</v>
      </c>
      <c r="B8" s="330" t="s">
        <v>158</v>
      </c>
      <c r="C8" s="332" t="s">
        <v>268</v>
      </c>
      <c r="D8" s="334" t="s">
        <v>108</v>
      </c>
      <c r="E8" s="336" t="s">
        <v>267</v>
      </c>
      <c r="F8" s="338" t="s">
        <v>90</v>
      </c>
      <c r="G8" s="233">
        <v>90</v>
      </c>
      <c r="H8" s="233">
        <v>91</v>
      </c>
      <c r="I8" s="233">
        <v>92</v>
      </c>
      <c r="J8" s="250">
        <f>AVERAGE(G8:I8)</f>
        <v>91</v>
      </c>
      <c r="K8" s="233">
        <v>98</v>
      </c>
      <c r="L8" s="233">
        <v>98</v>
      </c>
      <c r="M8" s="234">
        <v>90</v>
      </c>
      <c r="N8" s="251">
        <f>((K8+L8+M8)-MIN(K8:M8))/2</f>
        <v>98</v>
      </c>
      <c r="O8" s="250">
        <f>J8+N8</f>
        <v>189</v>
      </c>
      <c r="P8" s="252">
        <f>O8</f>
        <v>189</v>
      </c>
      <c r="S8" s="22"/>
      <c r="T8" s="22"/>
    </row>
    <row r="9" spans="1:20" ht="15" customHeight="1">
      <c r="A9" s="236">
        <v>2</v>
      </c>
      <c r="B9" s="272" t="s">
        <v>121</v>
      </c>
      <c r="C9" s="226" t="s">
        <v>122</v>
      </c>
      <c r="D9" s="197" t="s">
        <v>218</v>
      </c>
      <c r="E9" s="197" t="s">
        <v>347</v>
      </c>
      <c r="F9" s="226" t="s">
        <v>103</v>
      </c>
      <c r="G9" s="237">
        <v>84</v>
      </c>
      <c r="H9" s="237">
        <v>85</v>
      </c>
      <c r="I9" s="237">
        <v>87</v>
      </c>
      <c r="J9" s="238">
        <f>AVERAGE(G9:I9)</f>
        <v>85.33333333333333</v>
      </c>
      <c r="K9" s="237">
        <v>100</v>
      </c>
      <c r="L9" s="339">
        <v>98</v>
      </c>
      <c r="M9" s="237">
        <v>100</v>
      </c>
      <c r="N9" s="239">
        <f>((K9+L9+M9)-MIN(K9:M9))/2</f>
        <v>100</v>
      </c>
      <c r="O9" s="238">
        <f>J9+N9</f>
        <v>185.33333333333331</v>
      </c>
      <c r="P9" s="240">
        <f>O9</f>
        <v>185.33333333333331</v>
      </c>
      <c r="S9" s="22"/>
      <c r="T9" s="22"/>
    </row>
    <row r="10" spans="1:20" ht="15" customHeight="1">
      <c r="A10" s="236">
        <v>3</v>
      </c>
      <c r="B10" s="286" t="s">
        <v>119</v>
      </c>
      <c r="C10" s="331" t="s">
        <v>120</v>
      </c>
      <c r="D10" s="175" t="s">
        <v>218</v>
      </c>
      <c r="E10" s="335" t="s">
        <v>366</v>
      </c>
      <c r="F10" s="337" t="s">
        <v>103</v>
      </c>
      <c r="G10" s="89">
        <v>86</v>
      </c>
      <c r="H10" s="89">
        <v>86</v>
      </c>
      <c r="I10" s="89">
        <v>88</v>
      </c>
      <c r="J10" s="238">
        <f>AVERAGE(G10:I10)</f>
        <v>86.66666666666667</v>
      </c>
      <c r="K10" s="237">
        <v>91</v>
      </c>
      <c r="L10" s="237">
        <v>100</v>
      </c>
      <c r="M10" s="339">
        <v>32</v>
      </c>
      <c r="N10" s="239">
        <f>((K10+L10+M10)-MIN(K10:M10))/2</f>
        <v>95.5</v>
      </c>
      <c r="O10" s="238">
        <f>J10+N10</f>
        <v>182.16666666666669</v>
      </c>
      <c r="P10" s="240">
        <f>O10</f>
        <v>182.16666666666669</v>
      </c>
      <c r="S10" s="22"/>
      <c r="T10" s="22"/>
    </row>
    <row r="11" spans="1:20" ht="15" customHeight="1" thickBot="1">
      <c r="A11" s="241">
        <v>4</v>
      </c>
      <c r="B11" s="322" t="s">
        <v>181</v>
      </c>
      <c r="C11" s="247" t="s">
        <v>182</v>
      </c>
      <c r="D11" s="333" t="s">
        <v>418</v>
      </c>
      <c r="E11" s="221" t="s">
        <v>285</v>
      </c>
      <c r="F11" s="247" t="s">
        <v>234</v>
      </c>
      <c r="G11" s="242">
        <v>80</v>
      </c>
      <c r="H11" s="242">
        <v>79</v>
      </c>
      <c r="I11" s="242">
        <v>78</v>
      </c>
      <c r="J11" s="243">
        <f>AVERAGE(G11:I11)</f>
        <v>79</v>
      </c>
      <c r="K11" s="340">
        <v>94</v>
      </c>
      <c r="L11" s="242">
        <v>94</v>
      </c>
      <c r="M11" s="242">
        <v>98</v>
      </c>
      <c r="N11" s="244">
        <f>((K11+L11+M11)-MIN(K11:M11))/2</f>
        <v>96</v>
      </c>
      <c r="O11" s="243">
        <f>J11+N11</f>
        <v>175</v>
      </c>
      <c r="P11" s="245">
        <f>O11</f>
        <v>175</v>
      </c>
      <c r="S11" s="22"/>
      <c r="T11" s="22"/>
    </row>
    <row r="12" ht="15" customHeight="1" thickBot="1"/>
    <row r="13" spans="2:16" ht="15" customHeight="1">
      <c r="B13" s="34" t="s">
        <v>30</v>
      </c>
      <c r="C13" s="458" t="s">
        <v>26</v>
      </c>
      <c r="D13" s="458"/>
      <c r="E13" s="35" t="s">
        <v>9</v>
      </c>
      <c r="F13" s="459" t="s">
        <v>39</v>
      </c>
      <c r="G13" s="459"/>
      <c r="H13" s="459"/>
      <c r="I13" s="460" t="s">
        <v>40</v>
      </c>
      <c r="J13" s="460"/>
      <c r="K13" s="461" t="s">
        <v>26</v>
      </c>
      <c r="L13" s="461"/>
      <c r="M13" s="461"/>
      <c r="N13" s="37" t="s">
        <v>9</v>
      </c>
      <c r="O13" s="459" t="s">
        <v>39</v>
      </c>
      <c r="P13" s="459"/>
    </row>
    <row r="14" spans="2:16" ht="15" customHeight="1">
      <c r="B14" s="38" t="s">
        <v>41</v>
      </c>
      <c r="C14" s="447" t="s">
        <v>436</v>
      </c>
      <c r="D14" s="447"/>
      <c r="E14" s="39" t="s">
        <v>438</v>
      </c>
      <c r="F14" s="446"/>
      <c r="G14" s="446"/>
      <c r="H14" s="446"/>
      <c r="I14" s="456" t="s">
        <v>42</v>
      </c>
      <c r="J14" s="456"/>
      <c r="K14" s="453" t="s">
        <v>78</v>
      </c>
      <c r="L14" s="454"/>
      <c r="M14" s="454"/>
      <c r="N14" s="65" t="s">
        <v>79</v>
      </c>
      <c r="O14" s="446"/>
      <c r="P14" s="446"/>
    </row>
    <row r="15" spans="2:16" ht="15" customHeight="1">
      <c r="B15" s="41" t="s">
        <v>464</v>
      </c>
      <c r="C15" s="447" t="s">
        <v>435</v>
      </c>
      <c r="D15" s="447"/>
      <c r="E15" s="39" t="s">
        <v>439</v>
      </c>
      <c r="F15" s="446"/>
      <c r="G15" s="446"/>
      <c r="H15" s="446"/>
      <c r="I15" s="456" t="s">
        <v>43</v>
      </c>
      <c r="J15" s="456"/>
      <c r="K15" s="453" t="s">
        <v>454</v>
      </c>
      <c r="L15" s="454"/>
      <c r="M15" s="454"/>
      <c r="N15" s="66" t="s">
        <v>323</v>
      </c>
      <c r="O15" s="446"/>
      <c r="P15" s="446"/>
    </row>
    <row r="16" spans="2:16" ht="15" customHeight="1">
      <c r="B16" s="41">
        <v>3</v>
      </c>
      <c r="C16" s="447" t="s">
        <v>145</v>
      </c>
      <c r="D16" s="447"/>
      <c r="E16" s="39" t="s">
        <v>150</v>
      </c>
      <c r="F16" s="446"/>
      <c r="G16" s="446"/>
      <c r="H16" s="446"/>
      <c r="I16" s="455"/>
      <c r="J16" s="455"/>
      <c r="K16" s="453" t="s">
        <v>357</v>
      </c>
      <c r="L16" s="454"/>
      <c r="M16" s="454"/>
      <c r="N16" s="66" t="s">
        <v>440</v>
      </c>
      <c r="O16" s="446"/>
      <c r="P16" s="446"/>
    </row>
    <row r="17" spans="2:16" ht="15" customHeight="1">
      <c r="B17" s="38"/>
      <c r="C17" s="447"/>
      <c r="D17" s="447"/>
      <c r="E17" s="39"/>
      <c r="F17" s="446"/>
      <c r="G17" s="446"/>
      <c r="H17" s="446"/>
      <c r="I17" s="455"/>
      <c r="J17" s="455"/>
      <c r="K17" s="453"/>
      <c r="L17" s="454"/>
      <c r="M17" s="454"/>
      <c r="N17" s="66"/>
      <c r="O17" s="446"/>
      <c r="P17" s="446"/>
    </row>
    <row r="18" spans="2:16" ht="15" customHeight="1">
      <c r="B18" s="38"/>
      <c r="C18" s="451"/>
      <c r="D18" s="451"/>
      <c r="E18" s="39"/>
      <c r="F18" s="446"/>
      <c r="G18" s="446"/>
      <c r="H18" s="446"/>
      <c r="I18" s="452"/>
      <c r="J18" s="452"/>
      <c r="K18" s="453"/>
      <c r="L18" s="454"/>
      <c r="M18" s="454"/>
      <c r="N18" s="66"/>
      <c r="O18" s="446"/>
      <c r="P18" s="446"/>
    </row>
    <row r="19" spans="2:16" ht="15" customHeight="1">
      <c r="B19" s="42"/>
      <c r="C19" s="447"/>
      <c r="D19" s="447"/>
      <c r="E19" s="39"/>
      <c r="F19" s="446"/>
      <c r="G19" s="446"/>
      <c r="H19" s="446"/>
      <c r="I19" s="448" t="s">
        <v>44</v>
      </c>
      <c r="J19" s="448"/>
      <c r="K19" s="449" t="s">
        <v>145</v>
      </c>
      <c r="L19" s="450"/>
      <c r="M19" s="450"/>
      <c r="N19" s="67" t="s">
        <v>150</v>
      </c>
      <c r="O19" s="446"/>
      <c r="P19" s="446"/>
    </row>
    <row r="20" spans="2:16" ht="15" customHeight="1" thickBot="1">
      <c r="B20" s="43" t="s">
        <v>45</v>
      </c>
      <c r="C20" s="443" t="s">
        <v>146</v>
      </c>
      <c r="D20" s="443"/>
      <c r="E20" s="44" t="s">
        <v>147</v>
      </c>
      <c r="F20" s="441"/>
      <c r="G20" s="441"/>
      <c r="H20" s="441"/>
      <c r="I20" s="444" t="s">
        <v>45</v>
      </c>
      <c r="J20" s="444"/>
      <c r="K20" s="445" t="s">
        <v>146</v>
      </c>
      <c r="L20" s="445"/>
      <c r="M20" s="445"/>
      <c r="N20" s="68" t="s">
        <v>147</v>
      </c>
      <c r="O20" s="441"/>
      <c r="P20" s="441"/>
    </row>
    <row r="21" spans="1:11" ht="15" customHeight="1">
      <c r="A21" s="45"/>
      <c r="B21" s="45"/>
      <c r="C21" s="442"/>
      <c r="D21" s="442"/>
      <c r="E21" s="45"/>
      <c r="F21" s="46"/>
      <c r="G21" s="46"/>
      <c r="H21" s="47"/>
      <c r="I21" s="47"/>
      <c r="J21" s="47"/>
      <c r="K21" s="47"/>
    </row>
    <row r="22" spans="1:11" ht="15" customHeight="1">
      <c r="A22" s="45"/>
      <c r="B22" s="48"/>
      <c r="C22" s="48"/>
      <c r="E22" s="49"/>
      <c r="F22" s="46"/>
      <c r="G22" s="46"/>
      <c r="H22" s="47"/>
      <c r="I22" s="47"/>
      <c r="J22" s="47"/>
      <c r="K22" s="47"/>
    </row>
    <row r="23" spans="1:11" ht="15" customHeight="1">
      <c r="A23" s="45"/>
      <c r="B23" s="48"/>
      <c r="C23" s="48"/>
      <c r="E23" s="49"/>
      <c r="F23" s="46"/>
      <c r="G23" s="46"/>
      <c r="H23" s="47"/>
      <c r="I23" s="47"/>
      <c r="J23" s="47"/>
      <c r="K23" s="47"/>
    </row>
    <row r="24" spans="1:11" ht="15" customHeight="1">
      <c r="A24" s="45"/>
      <c r="B24" s="48"/>
      <c r="C24" s="48"/>
      <c r="E24" s="49"/>
      <c r="F24" s="48"/>
      <c r="G24" s="46"/>
      <c r="H24" s="47"/>
      <c r="I24" s="47"/>
      <c r="J24" s="47"/>
      <c r="K24" s="47"/>
    </row>
    <row r="25" spans="1:11" ht="15" customHeight="1">
      <c r="A25" s="45"/>
      <c r="B25" s="48"/>
      <c r="C25" s="48"/>
      <c r="E25" s="49"/>
      <c r="F25" s="46"/>
      <c r="G25" s="46"/>
      <c r="H25" s="47"/>
      <c r="I25" s="47"/>
      <c r="J25" s="47"/>
      <c r="K25" s="47"/>
    </row>
    <row r="26" spans="1:3" ht="15" customHeight="1">
      <c r="A26" s="45"/>
      <c r="B26" s="48"/>
      <c r="C26" s="48"/>
    </row>
    <row r="27" spans="1:3" ht="15" customHeight="1">
      <c r="A27" s="45"/>
      <c r="B27" s="48"/>
      <c r="C27" s="48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F19:H19"/>
    <mergeCell ref="I19:J19"/>
    <mergeCell ref="K19:M19"/>
    <mergeCell ref="O19:P19"/>
    <mergeCell ref="C18:D18"/>
    <mergeCell ref="F18:H18"/>
    <mergeCell ref="I18:J18"/>
    <mergeCell ref="K18:M18"/>
    <mergeCell ref="A1:L1"/>
    <mergeCell ref="A2:L2"/>
    <mergeCell ref="O20:P20"/>
    <mergeCell ref="C21:D21"/>
    <mergeCell ref="C20:D20"/>
    <mergeCell ref="F20:H20"/>
    <mergeCell ref="I20:J20"/>
    <mergeCell ref="K20:M20"/>
    <mergeCell ref="O18:P18"/>
    <mergeCell ref="C19:D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>
      <c r="A3" s="469" t="s">
        <v>54</v>
      </c>
      <c r="B3" s="469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69"/>
      <c r="B4" s="469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463" t="s">
        <v>30</v>
      </c>
      <c r="H6" s="463"/>
      <c r="I6" s="463"/>
      <c r="J6" s="462" t="s">
        <v>31</v>
      </c>
      <c r="K6" s="463" t="s">
        <v>32</v>
      </c>
      <c r="L6" s="463"/>
      <c r="M6" s="463"/>
      <c r="N6" s="462" t="s">
        <v>33</v>
      </c>
      <c r="O6" s="462" t="s">
        <v>34</v>
      </c>
      <c r="P6" s="457" t="s">
        <v>35</v>
      </c>
      <c r="S6" s="22"/>
      <c r="T6" s="22"/>
    </row>
    <row r="7" spans="1:20" ht="13.5" thickBot="1">
      <c r="A7" s="467"/>
      <c r="B7" s="464"/>
      <c r="C7" s="464"/>
      <c r="D7" s="464"/>
      <c r="E7" s="464"/>
      <c r="F7" s="464"/>
      <c r="G7" s="69" t="s">
        <v>36</v>
      </c>
      <c r="H7" s="69" t="s">
        <v>37</v>
      </c>
      <c r="I7" s="69" t="s">
        <v>38</v>
      </c>
      <c r="J7" s="471"/>
      <c r="K7" s="70" t="s">
        <v>36</v>
      </c>
      <c r="L7" s="69" t="s">
        <v>37</v>
      </c>
      <c r="M7" s="69" t="s">
        <v>38</v>
      </c>
      <c r="N7" s="471"/>
      <c r="O7" s="471"/>
      <c r="P7" s="470"/>
      <c r="S7" s="22"/>
      <c r="T7" s="22"/>
    </row>
    <row r="8" spans="1:20" ht="15" customHeight="1">
      <c r="A8" s="24">
        <v>1</v>
      </c>
      <c r="B8" s="317" t="s">
        <v>92</v>
      </c>
      <c r="C8" s="273" t="s">
        <v>367</v>
      </c>
      <c r="D8" s="319" t="s">
        <v>293</v>
      </c>
      <c r="E8" s="320" t="s">
        <v>93</v>
      </c>
      <c r="F8" s="321" t="s">
        <v>90</v>
      </c>
      <c r="G8" s="90">
        <v>92</v>
      </c>
      <c r="H8" s="90">
        <v>93</v>
      </c>
      <c r="I8" s="90">
        <v>94</v>
      </c>
      <c r="J8" s="74">
        <f aca="true" t="shared" si="0" ref="J8:J14">AVERAGE(G8:I8)</f>
        <v>93</v>
      </c>
      <c r="K8" s="25">
        <v>100</v>
      </c>
      <c r="L8" s="25">
        <v>98</v>
      </c>
      <c r="M8" s="194">
        <v>98</v>
      </c>
      <c r="N8" s="72">
        <f aca="true" t="shared" si="1" ref="N8:N14">((K8+L8+M8)-MIN(K8:M8))/2</f>
        <v>99</v>
      </c>
      <c r="O8" s="74">
        <f aca="true" t="shared" si="2" ref="O8:O14">J8+N8</f>
        <v>192</v>
      </c>
      <c r="P8" s="73">
        <f aca="true" t="shared" si="3" ref="P8:P14">O8</f>
        <v>192</v>
      </c>
      <c r="S8" s="22"/>
      <c r="T8" s="22"/>
    </row>
    <row r="9" spans="1:20" ht="15" customHeight="1">
      <c r="A9" s="26">
        <v>2</v>
      </c>
      <c r="B9" s="164" t="s">
        <v>101</v>
      </c>
      <c r="C9" s="253" t="s">
        <v>135</v>
      </c>
      <c r="D9" s="254" t="s">
        <v>364</v>
      </c>
      <c r="E9" s="254" t="s">
        <v>370</v>
      </c>
      <c r="F9" s="256" t="s">
        <v>89</v>
      </c>
      <c r="G9" s="89">
        <v>91</v>
      </c>
      <c r="H9" s="89">
        <v>90</v>
      </c>
      <c r="I9" s="89">
        <v>93</v>
      </c>
      <c r="J9" s="75">
        <f t="shared" si="0"/>
        <v>91.33333333333333</v>
      </c>
      <c r="K9" s="27">
        <v>100</v>
      </c>
      <c r="L9" s="27">
        <v>98</v>
      </c>
      <c r="M9" s="195">
        <v>76</v>
      </c>
      <c r="N9" s="29">
        <f t="shared" si="1"/>
        <v>99</v>
      </c>
      <c r="O9" s="75">
        <f t="shared" si="2"/>
        <v>190.33333333333331</v>
      </c>
      <c r="P9" s="57">
        <f t="shared" si="3"/>
        <v>190.33333333333331</v>
      </c>
      <c r="S9" s="22"/>
      <c r="T9" s="22"/>
    </row>
    <row r="10" spans="1:20" ht="15" customHeight="1">
      <c r="A10" s="26">
        <v>3</v>
      </c>
      <c r="B10" s="164" t="s">
        <v>94</v>
      </c>
      <c r="C10" s="253" t="s">
        <v>450</v>
      </c>
      <c r="D10" s="254" t="s">
        <v>293</v>
      </c>
      <c r="E10" s="255" t="s">
        <v>95</v>
      </c>
      <c r="F10" s="256" t="s">
        <v>96</v>
      </c>
      <c r="G10" s="89">
        <v>89</v>
      </c>
      <c r="H10" s="89">
        <v>93</v>
      </c>
      <c r="I10" s="89">
        <v>90</v>
      </c>
      <c r="J10" s="75">
        <f t="shared" si="0"/>
        <v>90.66666666666667</v>
      </c>
      <c r="K10" s="27">
        <v>98</v>
      </c>
      <c r="L10" s="195">
        <v>89</v>
      </c>
      <c r="M10" s="27">
        <v>100</v>
      </c>
      <c r="N10" s="29">
        <f t="shared" si="1"/>
        <v>99</v>
      </c>
      <c r="O10" s="75">
        <f t="shared" si="2"/>
        <v>189.66666666666669</v>
      </c>
      <c r="P10" s="57">
        <f t="shared" si="3"/>
        <v>189.66666666666669</v>
      </c>
      <c r="S10" s="22"/>
      <c r="T10" s="22"/>
    </row>
    <row r="11" spans="1:20" ht="15" customHeight="1">
      <c r="A11" s="26">
        <v>4</v>
      </c>
      <c r="B11" s="164" t="s">
        <v>97</v>
      </c>
      <c r="C11" s="138" t="s">
        <v>98</v>
      </c>
      <c r="D11" s="140" t="s">
        <v>364</v>
      </c>
      <c r="E11" s="139" t="s">
        <v>99</v>
      </c>
      <c r="F11" s="138" t="s">
        <v>100</v>
      </c>
      <c r="G11" s="89">
        <v>93</v>
      </c>
      <c r="H11" s="89">
        <v>92</v>
      </c>
      <c r="I11" s="89">
        <v>93</v>
      </c>
      <c r="J11" s="75">
        <f t="shared" si="0"/>
        <v>92.66666666666667</v>
      </c>
      <c r="K11" s="27">
        <v>98</v>
      </c>
      <c r="L11" s="27">
        <v>95</v>
      </c>
      <c r="M11" s="195">
        <v>93</v>
      </c>
      <c r="N11" s="29">
        <f t="shared" si="1"/>
        <v>96.5</v>
      </c>
      <c r="O11" s="75">
        <f t="shared" si="2"/>
        <v>189.16666666666669</v>
      </c>
      <c r="P11" s="57">
        <f t="shared" si="3"/>
        <v>189.16666666666669</v>
      </c>
      <c r="S11" s="22"/>
      <c r="T11" s="22"/>
    </row>
    <row r="12" spans="1:20" ht="15" customHeight="1">
      <c r="A12" s="26">
        <v>5</v>
      </c>
      <c r="B12" s="316" t="s">
        <v>128</v>
      </c>
      <c r="C12" s="318" t="s">
        <v>137</v>
      </c>
      <c r="D12" s="254" t="s">
        <v>364</v>
      </c>
      <c r="E12" s="254" t="s">
        <v>348</v>
      </c>
      <c r="F12" s="253" t="s">
        <v>369</v>
      </c>
      <c r="G12" s="89">
        <v>94</v>
      </c>
      <c r="H12" s="89">
        <v>96</v>
      </c>
      <c r="I12" s="89">
        <v>97</v>
      </c>
      <c r="J12" s="75">
        <f t="shared" si="0"/>
        <v>95.66666666666667</v>
      </c>
      <c r="K12" s="195">
        <v>78</v>
      </c>
      <c r="L12" s="27">
        <v>92</v>
      </c>
      <c r="M12" s="27">
        <v>94</v>
      </c>
      <c r="N12" s="29">
        <f t="shared" si="1"/>
        <v>93</v>
      </c>
      <c r="O12" s="75">
        <f t="shared" si="2"/>
        <v>188.66666666666669</v>
      </c>
      <c r="P12" s="57">
        <f t="shared" si="3"/>
        <v>188.66666666666669</v>
      </c>
      <c r="S12" s="22"/>
      <c r="T12" s="22"/>
    </row>
    <row r="13" spans="1:20" ht="15" customHeight="1">
      <c r="A13" s="26">
        <v>6</v>
      </c>
      <c r="B13" s="347" t="s">
        <v>81</v>
      </c>
      <c r="C13" s="348" t="s">
        <v>82</v>
      </c>
      <c r="D13" s="197" t="s">
        <v>218</v>
      </c>
      <c r="E13" s="351" t="s">
        <v>91</v>
      </c>
      <c r="F13" s="348" t="s">
        <v>76</v>
      </c>
      <c r="G13" s="89">
        <v>80</v>
      </c>
      <c r="H13" s="89">
        <v>85</v>
      </c>
      <c r="I13" s="89">
        <v>83</v>
      </c>
      <c r="J13" s="238">
        <f t="shared" si="0"/>
        <v>82.66666666666667</v>
      </c>
      <c r="K13" s="237">
        <v>100</v>
      </c>
      <c r="L13" s="237">
        <v>100</v>
      </c>
      <c r="M13" s="339">
        <v>94</v>
      </c>
      <c r="N13" s="239">
        <f t="shared" si="1"/>
        <v>100</v>
      </c>
      <c r="O13" s="238">
        <f t="shared" si="2"/>
        <v>182.66666666666669</v>
      </c>
      <c r="P13" s="240">
        <f t="shared" si="3"/>
        <v>182.66666666666669</v>
      </c>
      <c r="S13" s="22"/>
      <c r="T13" s="22"/>
    </row>
    <row r="14" spans="1:20" ht="15" customHeight="1" thickBot="1">
      <c r="A14" s="241">
        <v>7</v>
      </c>
      <c r="B14" s="346" t="s">
        <v>371</v>
      </c>
      <c r="C14" s="297" t="s">
        <v>372</v>
      </c>
      <c r="D14" s="349" t="s">
        <v>373</v>
      </c>
      <c r="E14" s="350" t="s">
        <v>374</v>
      </c>
      <c r="F14" s="352" t="s">
        <v>103</v>
      </c>
      <c r="G14" s="91">
        <v>81</v>
      </c>
      <c r="H14" s="91">
        <v>84</v>
      </c>
      <c r="I14" s="91">
        <v>84</v>
      </c>
      <c r="J14" s="76">
        <f t="shared" si="0"/>
        <v>83</v>
      </c>
      <c r="K14" s="31">
        <v>92</v>
      </c>
      <c r="L14" s="196">
        <v>88</v>
      </c>
      <c r="M14" s="31">
        <v>100</v>
      </c>
      <c r="N14" s="33">
        <f t="shared" si="1"/>
        <v>96</v>
      </c>
      <c r="O14" s="76">
        <f t="shared" si="2"/>
        <v>179</v>
      </c>
      <c r="P14" s="58">
        <f t="shared" si="3"/>
        <v>179</v>
      </c>
      <c r="S14" s="22"/>
      <c r="T14" s="22"/>
    </row>
    <row r="15" ht="15" customHeight="1" thickBot="1"/>
    <row r="16" spans="2:16" ht="15" customHeight="1">
      <c r="B16" s="34" t="s">
        <v>30</v>
      </c>
      <c r="C16" s="458" t="s">
        <v>26</v>
      </c>
      <c r="D16" s="458"/>
      <c r="E16" s="35" t="s">
        <v>9</v>
      </c>
      <c r="F16" s="459" t="s">
        <v>39</v>
      </c>
      <c r="G16" s="459"/>
      <c r="H16" s="459"/>
      <c r="I16" s="460" t="s">
        <v>40</v>
      </c>
      <c r="J16" s="460"/>
      <c r="K16" s="461" t="s">
        <v>26</v>
      </c>
      <c r="L16" s="461"/>
      <c r="M16" s="461"/>
      <c r="N16" s="37" t="s">
        <v>9</v>
      </c>
      <c r="O16" s="459" t="s">
        <v>39</v>
      </c>
      <c r="P16" s="459"/>
    </row>
    <row r="17" spans="2:16" ht="15" customHeight="1">
      <c r="B17" s="38" t="s">
        <v>41</v>
      </c>
      <c r="C17" s="447" t="s">
        <v>436</v>
      </c>
      <c r="D17" s="447"/>
      <c r="E17" s="39" t="s">
        <v>438</v>
      </c>
      <c r="F17" s="446"/>
      <c r="G17" s="446"/>
      <c r="H17" s="446"/>
      <c r="I17" s="456" t="s">
        <v>42</v>
      </c>
      <c r="J17" s="456"/>
      <c r="K17" s="453" t="s">
        <v>78</v>
      </c>
      <c r="L17" s="454"/>
      <c r="M17" s="454"/>
      <c r="N17" s="65" t="s">
        <v>79</v>
      </c>
      <c r="O17" s="446"/>
      <c r="P17" s="446"/>
    </row>
    <row r="18" spans="2:16" ht="15" customHeight="1">
      <c r="B18" s="41" t="s">
        <v>464</v>
      </c>
      <c r="C18" s="447" t="s">
        <v>435</v>
      </c>
      <c r="D18" s="447"/>
      <c r="E18" s="39" t="s">
        <v>439</v>
      </c>
      <c r="F18" s="446"/>
      <c r="G18" s="446"/>
      <c r="H18" s="446"/>
      <c r="I18" s="456" t="s">
        <v>43</v>
      </c>
      <c r="J18" s="456"/>
      <c r="K18" s="453" t="s">
        <v>454</v>
      </c>
      <c r="L18" s="454"/>
      <c r="M18" s="454"/>
      <c r="N18" s="66" t="s">
        <v>323</v>
      </c>
      <c r="O18" s="446"/>
      <c r="P18" s="446"/>
    </row>
    <row r="19" spans="2:16" ht="15" customHeight="1">
      <c r="B19" s="41">
        <v>3</v>
      </c>
      <c r="C19" s="447" t="s">
        <v>145</v>
      </c>
      <c r="D19" s="447"/>
      <c r="E19" s="39" t="s">
        <v>150</v>
      </c>
      <c r="F19" s="446"/>
      <c r="G19" s="446"/>
      <c r="H19" s="446"/>
      <c r="I19" s="455"/>
      <c r="J19" s="455"/>
      <c r="K19" s="453" t="s">
        <v>357</v>
      </c>
      <c r="L19" s="454"/>
      <c r="M19" s="454"/>
      <c r="N19" s="66" t="s">
        <v>440</v>
      </c>
      <c r="O19" s="446"/>
      <c r="P19" s="446"/>
    </row>
    <row r="20" spans="2:16" ht="15" customHeight="1">
      <c r="B20" s="38"/>
      <c r="C20" s="447"/>
      <c r="D20" s="447"/>
      <c r="E20" s="39"/>
      <c r="F20" s="446"/>
      <c r="G20" s="446"/>
      <c r="H20" s="446"/>
      <c r="I20" s="455"/>
      <c r="J20" s="455"/>
      <c r="K20" s="453"/>
      <c r="L20" s="454"/>
      <c r="M20" s="454"/>
      <c r="N20" s="66"/>
      <c r="O20" s="446"/>
      <c r="P20" s="446"/>
    </row>
    <row r="21" spans="2:16" ht="15" customHeight="1">
      <c r="B21" s="38"/>
      <c r="C21" s="451"/>
      <c r="D21" s="451"/>
      <c r="E21" s="39"/>
      <c r="F21" s="446"/>
      <c r="G21" s="446"/>
      <c r="H21" s="446"/>
      <c r="I21" s="452"/>
      <c r="J21" s="452"/>
      <c r="K21" s="453"/>
      <c r="L21" s="454"/>
      <c r="M21" s="454"/>
      <c r="N21" s="66"/>
      <c r="O21" s="446"/>
      <c r="P21" s="446"/>
    </row>
    <row r="22" spans="2:16" ht="15" customHeight="1">
      <c r="B22" s="42"/>
      <c r="C22" s="447"/>
      <c r="D22" s="447"/>
      <c r="E22" s="39"/>
      <c r="F22" s="446"/>
      <c r="G22" s="446"/>
      <c r="H22" s="446"/>
      <c r="I22" s="448" t="s">
        <v>44</v>
      </c>
      <c r="J22" s="472"/>
      <c r="K22" s="449" t="s">
        <v>145</v>
      </c>
      <c r="L22" s="450"/>
      <c r="M22" s="450"/>
      <c r="N22" s="67" t="s">
        <v>150</v>
      </c>
      <c r="O22" s="446"/>
      <c r="P22" s="446"/>
    </row>
    <row r="23" spans="2:16" ht="15" customHeight="1" thickBot="1">
      <c r="B23" s="43" t="s">
        <v>45</v>
      </c>
      <c r="C23" s="443" t="s">
        <v>146</v>
      </c>
      <c r="D23" s="443"/>
      <c r="E23" s="44" t="s">
        <v>147</v>
      </c>
      <c r="F23" s="441"/>
      <c r="G23" s="441"/>
      <c r="H23" s="441"/>
      <c r="I23" s="444" t="s">
        <v>45</v>
      </c>
      <c r="J23" s="444"/>
      <c r="K23" s="445" t="s">
        <v>146</v>
      </c>
      <c r="L23" s="445"/>
      <c r="M23" s="445"/>
      <c r="N23" s="68" t="s">
        <v>147</v>
      </c>
      <c r="O23" s="441"/>
      <c r="P23" s="441"/>
    </row>
    <row r="24" spans="1:11" ht="15" customHeight="1">
      <c r="A24" s="45"/>
      <c r="B24" s="45"/>
      <c r="C24" s="442"/>
      <c r="D24" s="442"/>
      <c r="E24" s="45"/>
      <c r="F24" s="46"/>
      <c r="G24" s="46"/>
      <c r="H24" s="47"/>
      <c r="I24" s="47"/>
      <c r="J24" s="47"/>
      <c r="K24" s="47"/>
    </row>
    <row r="25" spans="1:11" ht="15" customHeight="1">
      <c r="A25" s="45"/>
      <c r="B25" s="48"/>
      <c r="C25" s="48"/>
      <c r="E25" s="49"/>
      <c r="F25" s="46"/>
      <c r="G25" s="46"/>
      <c r="H25" s="47"/>
      <c r="I25" s="47"/>
      <c r="J25" s="47"/>
      <c r="K25" s="47"/>
    </row>
    <row r="26" spans="1:11" ht="15" customHeight="1">
      <c r="A26" s="45"/>
      <c r="B26" s="48"/>
      <c r="C26" s="48"/>
      <c r="E26" s="49"/>
      <c r="F26" s="46"/>
      <c r="G26" s="46"/>
      <c r="H26" s="47"/>
      <c r="I26" s="47"/>
      <c r="J26" s="47"/>
      <c r="K26" s="47"/>
    </row>
    <row r="27" spans="1:11" ht="15" customHeight="1">
      <c r="A27" s="45"/>
      <c r="B27" s="48"/>
      <c r="C27" s="48"/>
      <c r="E27" s="49"/>
      <c r="F27" s="48"/>
      <c r="G27" s="46"/>
      <c r="H27" s="47"/>
      <c r="I27" s="47"/>
      <c r="J27" s="47"/>
      <c r="K27" s="47"/>
    </row>
    <row r="28" spans="1:11" ht="15" customHeight="1">
      <c r="A28" s="45"/>
      <c r="B28" s="48"/>
      <c r="C28" s="48"/>
      <c r="E28" s="49"/>
      <c r="F28" s="46"/>
      <c r="G28" s="46"/>
      <c r="H28" s="47"/>
      <c r="I28" s="47"/>
      <c r="J28" s="47"/>
      <c r="K28" s="47"/>
    </row>
    <row r="29" spans="1:3" ht="15" customHeight="1">
      <c r="A29" s="45"/>
      <c r="B29" s="48"/>
      <c r="C29" s="48"/>
    </row>
    <row r="30" spans="1:3" ht="15" customHeight="1">
      <c r="A30" s="45"/>
      <c r="B30" s="48"/>
      <c r="C30" s="48"/>
    </row>
  </sheetData>
  <sheetProtection/>
  <mergeCells count="56">
    <mergeCell ref="O23:P23"/>
    <mergeCell ref="C24:D24"/>
    <mergeCell ref="C23:D23"/>
    <mergeCell ref="F23:H23"/>
    <mergeCell ref="I23:J23"/>
    <mergeCell ref="K23:M23"/>
    <mergeCell ref="F22:H22"/>
    <mergeCell ref="I22:J22"/>
    <mergeCell ref="K22:M22"/>
    <mergeCell ref="O22:P22"/>
    <mergeCell ref="A1:L1"/>
    <mergeCell ref="A2:L2"/>
    <mergeCell ref="O21:P21"/>
    <mergeCell ref="C22:D22"/>
    <mergeCell ref="I19:J19"/>
    <mergeCell ref="K19:M19"/>
    <mergeCell ref="C21:D21"/>
    <mergeCell ref="F21:H21"/>
    <mergeCell ref="I21:J21"/>
    <mergeCell ref="K21:M21"/>
    <mergeCell ref="I17:J17"/>
    <mergeCell ref="K17:M17"/>
    <mergeCell ref="O19:P19"/>
    <mergeCell ref="C20:D20"/>
    <mergeCell ref="F20:H20"/>
    <mergeCell ref="I20:J20"/>
    <mergeCell ref="K20:M20"/>
    <mergeCell ref="O20:P20"/>
    <mergeCell ref="C19:D19"/>
    <mergeCell ref="F19:H19"/>
    <mergeCell ref="N6:N7"/>
    <mergeCell ref="O6:O7"/>
    <mergeCell ref="O17:P17"/>
    <mergeCell ref="C18:D18"/>
    <mergeCell ref="F18:H18"/>
    <mergeCell ref="I18:J18"/>
    <mergeCell ref="K18:M18"/>
    <mergeCell ref="O18:P18"/>
    <mergeCell ref="C17:D17"/>
    <mergeCell ref="F17:H17"/>
    <mergeCell ref="F6:F7"/>
    <mergeCell ref="G6:I6"/>
    <mergeCell ref="P6:P7"/>
    <mergeCell ref="C16:D16"/>
    <mergeCell ref="F16:H16"/>
    <mergeCell ref="I16:J16"/>
    <mergeCell ref="K16:M16"/>
    <mergeCell ref="O16:P16"/>
    <mergeCell ref="J6:J7"/>
    <mergeCell ref="K6:M6"/>
    <mergeCell ref="A3:B4"/>
    <mergeCell ref="A6:A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>
      <c r="A3" s="466" t="s">
        <v>55</v>
      </c>
      <c r="B3" s="466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66"/>
      <c r="B4" s="466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3.5" thickBot="1">
      <c r="Q5" s="22"/>
      <c r="S5" s="22"/>
      <c r="T5" s="22"/>
    </row>
    <row r="6" spans="1:20" ht="12.75" customHeight="1" thickBo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463" t="s">
        <v>30</v>
      </c>
      <c r="H6" s="463"/>
      <c r="I6" s="463"/>
      <c r="J6" s="462" t="s">
        <v>31</v>
      </c>
      <c r="K6" s="463" t="s">
        <v>32</v>
      </c>
      <c r="L6" s="463"/>
      <c r="M6" s="463"/>
      <c r="N6" s="462" t="s">
        <v>33</v>
      </c>
      <c r="O6" s="462" t="s">
        <v>34</v>
      </c>
      <c r="P6" s="457" t="s">
        <v>35</v>
      </c>
      <c r="S6" s="22"/>
      <c r="T6" s="22"/>
    </row>
    <row r="7" spans="1:20" ht="13.5" thickBot="1">
      <c r="A7" s="468"/>
      <c r="B7" s="465"/>
      <c r="C7" s="465"/>
      <c r="D7" s="465"/>
      <c r="E7" s="465"/>
      <c r="F7" s="465"/>
      <c r="G7" s="23" t="s">
        <v>36</v>
      </c>
      <c r="H7" s="23" t="s">
        <v>37</v>
      </c>
      <c r="I7" s="23" t="s">
        <v>38</v>
      </c>
      <c r="J7" s="462"/>
      <c r="K7" s="79" t="s">
        <v>36</v>
      </c>
      <c r="L7" s="23" t="s">
        <v>37</v>
      </c>
      <c r="M7" s="23" t="s">
        <v>38</v>
      </c>
      <c r="N7" s="462"/>
      <c r="O7" s="462"/>
      <c r="P7" s="457"/>
      <c r="S7" s="22"/>
      <c r="T7" s="22"/>
    </row>
    <row r="8" spans="1:20" ht="15" customHeight="1">
      <c r="A8" s="80">
        <v>1</v>
      </c>
      <c r="B8" s="324" t="s">
        <v>255</v>
      </c>
      <c r="C8" s="326" t="s">
        <v>362</v>
      </c>
      <c r="D8" s="327" t="s">
        <v>308</v>
      </c>
      <c r="E8" s="328" t="s">
        <v>258</v>
      </c>
      <c r="F8" s="326" t="s">
        <v>112</v>
      </c>
      <c r="G8" s="90">
        <v>88</v>
      </c>
      <c r="H8" s="90">
        <v>92</v>
      </c>
      <c r="I8" s="90">
        <v>93</v>
      </c>
      <c r="J8" s="274">
        <f>AVERAGE(G8:I8)</f>
        <v>91</v>
      </c>
      <c r="K8" s="25">
        <v>98</v>
      </c>
      <c r="L8" s="194">
        <v>93</v>
      </c>
      <c r="M8" s="25">
        <v>95</v>
      </c>
      <c r="N8" s="275">
        <f>((K8+L8+M8)-MIN(K8:M8))/2</f>
        <v>96.5</v>
      </c>
      <c r="O8" s="274">
        <f>J8+N8</f>
        <v>187.5</v>
      </c>
      <c r="P8" s="276">
        <f>O8</f>
        <v>187.5</v>
      </c>
      <c r="S8" s="22"/>
      <c r="T8" s="22"/>
    </row>
    <row r="9" spans="1:20" ht="15" customHeight="1">
      <c r="A9" s="26">
        <v>2</v>
      </c>
      <c r="B9" s="277" t="s">
        <v>107</v>
      </c>
      <c r="C9" s="325" t="s">
        <v>213</v>
      </c>
      <c r="D9" s="143" t="s">
        <v>108</v>
      </c>
      <c r="E9" s="143" t="s">
        <v>109</v>
      </c>
      <c r="F9" s="146" t="s">
        <v>76</v>
      </c>
      <c r="G9" s="89">
        <v>85</v>
      </c>
      <c r="H9" s="89">
        <v>88</v>
      </c>
      <c r="I9" s="89">
        <v>89</v>
      </c>
      <c r="J9" s="75">
        <f>AVERAGE(G9:I9)</f>
        <v>87.33333333333333</v>
      </c>
      <c r="K9" s="195">
        <v>98</v>
      </c>
      <c r="L9" s="27">
        <v>98</v>
      </c>
      <c r="M9" s="27">
        <v>100</v>
      </c>
      <c r="N9" s="29">
        <f>((K9+L9+M9)-MIN(K9:M9))/2</f>
        <v>99</v>
      </c>
      <c r="O9" s="75">
        <f>J9+N9</f>
        <v>186.33333333333331</v>
      </c>
      <c r="P9" s="57">
        <f>O9</f>
        <v>186.33333333333331</v>
      </c>
      <c r="S9" s="22"/>
      <c r="T9" s="22"/>
    </row>
    <row r="10" spans="1:20" ht="15" customHeight="1">
      <c r="A10" s="26">
        <v>3</v>
      </c>
      <c r="B10" s="277" t="s">
        <v>104</v>
      </c>
      <c r="C10" s="146" t="s">
        <v>105</v>
      </c>
      <c r="D10" s="144" t="s">
        <v>279</v>
      </c>
      <c r="E10" s="143" t="s">
        <v>106</v>
      </c>
      <c r="F10" s="146" t="s">
        <v>90</v>
      </c>
      <c r="G10" s="89">
        <v>94</v>
      </c>
      <c r="H10" s="89">
        <v>97</v>
      </c>
      <c r="I10" s="89">
        <v>97</v>
      </c>
      <c r="J10" s="75">
        <f>AVERAGE(G10:I10)</f>
        <v>96</v>
      </c>
      <c r="K10" s="195">
        <v>85</v>
      </c>
      <c r="L10" s="27">
        <v>90</v>
      </c>
      <c r="M10" s="27">
        <v>88</v>
      </c>
      <c r="N10" s="29">
        <f>((K10+L10+M10)-MIN(K10:M10))/2</f>
        <v>89</v>
      </c>
      <c r="O10" s="75">
        <f>J10+N10</f>
        <v>185</v>
      </c>
      <c r="P10" s="57">
        <f>O10</f>
        <v>185</v>
      </c>
      <c r="S10" s="22"/>
      <c r="T10" s="22"/>
    </row>
    <row r="11" spans="1:20" ht="15" customHeight="1">
      <c r="A11" s="26">
        <v>4</v>
      </c>
      <c r="B11" s="167" t="s">
        <v>254</v>
      </c>
      <c r="C11" s="258" t="s">
        <v>256</v>
      </c>
      <c r="D11" s="323" t="s">
        <v>117</v>
      </c>
      <c r="E11" s="260" t="s">
        <v>257</v>
      </c>
      <c r="F11" s="258" t="s">
        <v>103</v>
      </c>
      <c r="G11" s="89">
        <v>90</v>
      </c>
      <c r="H11" s="89">
        <v>94</v>
      </c>
      <c r="I11" s="89">
        <v>94</v>
      </c>
      <c r="J11" s="75">
        <f>AVERAGE(G11:I11)</f>
        <v>92.66666666666667</v>
      </c>
      <c r="K11" s="27">
        <v>87</v>
      </c>
      <c r="L11" s="27">
        <v>84</v>
      </c>
      <c r="M11" s="195">
        <v>74</v>
      </c>
      <c r="N11" s="29">
        <f>((K11+L11+M11)-MIN(K11:M11))/2</f>
        <v>85.5</v>
      </c>
      <c r="O11" s="75">
        <f>J11+N11</f>
        <v>178.16666666666669</v>
      </c>
      <c r="P11" s="57">
        <f>O11</f>
        <v>178.16666666666669</v>
      </c>
      <c r="S11" s="22"/>
      <c r="T11" s="22"/>
    </row>
    <row r="12" spans="1:20" ht="15" customHeight="1" thickBot="1">
      <c r="A12" s="30">
        <v>5</v>
      </c>
      <c r="B12" s="293" t="s">
        <v>376</v>
      </c>
      <c r="C12" s="294" t="s">
        <v>377</v>
      </c>
      <c r="D12" s="281" t="s">
        <v>117</v>
      </c>
      <c r="E12" s="295" t="s">
        <v>378</v>
      </c>
      <c r="F12" s="294" t="s">
        <v>90</v>
      </c>
      <c r="G12" s="91">
        <v>80</v>
      </c>
      <c r="H12" s="91">
        <v>84</v>
      </c>
      <c r="I12" s="91">
        <v>85</v>
      </c>
      <c r="J12" s="76">
        <f>AVERAGE(G12:I12)</f>
        <v>83</v>
      </c>
      <c r="K12" s="196">
        <v>89</v>
      </c>
      <c r="L12" s="31">
        <v>95</v>
      </c>
      <c r="M12" s="31">
        <v>94</v>
      </c>
      <c r="N12" s="33">
        <f>((K12+L12+M12)-MIN(K12:M12))/2</f>
        <v>94.5</v>
      </c>
      <c r="O12" s="76">
        <f>J12+N12</f>
        <v>177.5</v>
      </c>
      <c r="P12" s="58">
        <f>O12</f>
        <v>177.5</v>
      </c>
      <c r="S12" s="22"/>
      <c r="T12" s="22"/>
    </row>
    <row r="13" ht="15" customHeight="1" thickBot="1"/>
    <row r="14" spans="2:16" ht="15" customHeight="1">
      <c r="B14" s="34" t="s">
        <v>30</v>
      </c>
      <c r="C14" s="458" t="s">
        <v>26</v>
      </c>
      <c r="D14" s="458"/>
      <c r="E14" s="35" t="s">
        <v>9</v>
      </c>
      <c r="F14" s="459" t="s">
        <v>39</v>
      </c>
      <c r="G14" s="459"/>
      <c r="H14" s="459"/>
      <c r="I14" s="460" t="s">
        <v>40</v>
      </c>
      <c r="J14" s="460"/>
      <c r="K14" s="461" t="s">
        <v>26</v>
      </c>
      <c r="L14" s="461"/>
      <c r="M14" s="461"/>
      <c r="N14" s="37" t="s">
        <v>9</v>
      </c>
      <c r="O14" s="459" t="s">
        <v>39</v>
      </c>
      <c r="P14" s="459"/>
    </row>
    <row r="15" spans="2:16" ht="15" customHeight="1">
      <c r="B15" s="38" t="s">
        <v>41</v>
      </c>
      <c r="C15" s="447" t="s">
        <v>436</v>
      </c>
      <c r="D15" s="447"/>
      <c r="E15" s="39" t="s">
        <v>438</v>
      </c>
      <c r="F15" s="446"/>
      <c r="G15" s="446"/>
      <c r="H15" s="446"/>
      <c r="I15" s="456" t="s">
        <v>42</v>
      </c>
      <c r="J15" s="456"/>
      <c r="K15" s="453" t="s">
        <v>78</v>
      </c>
      <c r="L15" s="454"/>
      <c r="M15" s="454"/>
      <c r="N15" s="65" t="s">
        <v>79</v>
      </c>
      <c r="O15" s="446"/>
      <c r="P15" s="446"/>
    </row>
    <row r="16" spans="2:16" ht="15" customHeight="1">
      <c r="B16" s="41" t="s">
        <v>464</v>
      </c>
      <c r="C16" s="447" t="s">
        <v>434</v>
      </c>
      <c r="D16" s="447"/>
      <c r="E16" s="39" t="s">
        <v>437</v>
      </c>
      <c r="F16" s="446"/>
      <c r="G16" s="446"/>
      <c r="H16" s="446"/>
      <c r="I16" s="456" t="s">
        <v>43</v>
      </c>
      <c r="J16" s="456"/>
      <c r="K16" s="453" t="s">
        <v>454</v>
      </c>
      <c r="L16" s="454"/>
      <c r="M16" s="454"/>
      <c r="N16" s="66" t="s">
        <v>323</v>
      </c>
      <c r="O16" s="446"/>
      <c r="P16" s="446"/>
    </row>
    <row r="17" spans="2:16" ht="15" customHeight="1">
      <c r="B17" s="41">
        <v>3</v>
      </c>
      <c r="C17" s="447" t="s">
        <v>145</v>
      </c>
      <c r="D17" s="447"/>
      <c r="E17" s="39" t="s">
        <v>150</v>
      </c>
      <c r="F17" s="446"/>
      <c r="G17" s="446"/>
      <c r="H17" s="446"/>
      <c r="I17" s="455"/>
      <c r="J17" s="455"/>
      <c r="K17" s="453" t="s">
        <v>357</v>
      </c>
      <c r="L17" s="454"/>
      <c r="M17" s="454"/>
      <c r="N17" s="66" t="s">
        <v>440</v>
      </c>
      <c r="O17" s="446"/>
      <c r="P17" s="446"/>
    </row>
    <row r="18" spans="2:16" ht="15" customHeight="1">
      <c r="B18" s="38"/>
      <c r="C18" s="447"/>
      <c r="D18" s="447"/>
      <c r="E18" s="39"/>
      <c r="F18" s="446"/>
      <c r="G18" s="446"/>
      <c r="H18" s="446"/>
      <c r="I18" s="455"/>
      <c r="J18" s="455"/>
      <c r="K18" s="453"/>
      <c r="L18" s="454"/>
      <c r="M18" s="454"/>
      <c r="N18" s="66"/>
      <c r="O18" s="446"/>
      <c r="P18" s="446"/>
    </row>
    <row r="19" spans="2:16" ht="15" customHeight="1">
      <c r="B19" s="38"/>
      <c r="C19" s="451"/>
      <c r="D19" s="451"/>
      <c r="E19" s="39"/>
      <c r="F19" s="446"/>
      <c r="G19" s="446"/>
      <c r="H19" s="446"/>
      <c r="I19" s="452"/>
      <c r="J19" s="452"/>
      <c r="K19" s="453"/>
      <c r="L19" s="454"/>
      <c r="M19" s="454"/>
      <c r="N19" s="66"/>
      <c r="O19" s="446"/>
      <c r="P19" s="446"/>
    </row>
    <row r="20" spans="2:16" ht="15" customHeight="1">
      <c r="B20" s="42"/>
      <c r="C20" s="447"/>
      <c r="D20" s="447"/>
      <c r="E20" s="39"/>
      <c r="F20" s="446"/>
      <c r="G20" s="446"/>
      <c r="H20" s="446"/>
      <c r="I20" s="448" t="s">
        <v>44</v>
      </c>
      <c r="J20" s="448"/>
      <c r="K20" s="449" t="s">
        <v>145</v>
      </c>
      <c r="L20" s="450"/>
      <c r="M20" s="450"/>
      <c r="N20" s="67" t="s">
        <v>150</v>
      </c>
      <c r="O20" s="446"/>
      <c r="P20" s="446"/>
    </row>
    <row r="21" spans="2:16" ht="15" customHeight="1" thickBot="1">
      <c r="B21" s="43" t="s">
        <v>45</v>
      </c>
      <c r="C21" s="443" t="s">
        <v>146</v>
      </c>
      <c r="D21" s="443"/>
      <c r="E21" s="44" t="s">
        <v>147</v>
      </c>
      <c r="F21" s="441"/>
      <c r="G21" s="441"/>
      <c r="H21" s="441"/>
      <c r="I21" s="444" t="s">
        <v>45</v>
      </c>
      <c r="J21" s="444"/>
      <c r="K21" s="445" t="s">
        <v>146</v>
      </c>
      <c r="L21" s="445"/>
      <c r="M21" s="445"/>
      <c r="N21" s="68" t="s">
        <v>147</v>
      </c>
      <c r="O21" s="441"/>
      <c r="P21" s="441"/>
    </row>
    <row r="22" spans="1:11" ht="15" customHeight="1">
      <c r="A22" s="45"/>
      <c r="B22" s="45"/>
      <c r="C22" s="442"/>
      <c r="D22" s="442"/>
      <c r="E22" s="45"/>
      <c r="F22" s="46"/>
      <c r="G22" s="46"/>
      <c r="H22" s="47"/>
      <c r="I22" s="47"/>
      <c r="J22" s="47"/>
      <c r="K22" s="47"/>
    </row>
    <row r="23" spans="1:11" ht="15" customHeight="1">
      <c r="A23" s="45"/>
      <c r="B23" s="48"/>
      <c r="C23" s="48"/>
      <c r="E23" s="49"/>
      <c r="F23" s="46"/>
      <c r="G23" s="46"/>
      <c r="H23" s="47"/>
      <c r="I23" s="47"/>
      <c r="J23" s="47"/>
      <c r="K23" s="47"/>
    </row>
    <row r="24" spans="1:11" ht="15" customHeight="1">
      <c r="A24" s="45"/>
      <c r="B24" s="48"/>
      <c r="C24" s="48"/>
      <c r="E24" s="49"/>
      <c r="F24" s="46"/>
      <c r="G24" s="46"/>
      <c r="H24" s="47"/>
      <c r="I24" s="47"/>
      <c r="J24" s="47"/>
      <c r="K24" s="47"/>
    </row>
    <row r="25" spans="1:11" ht="15" customHeight="1">
      <c r="A25" s="45"/>
      <c r="B25" s="48"/>
      <c r="C25" s="48"/>
      <c r="E25" s="49"/>
      <c r="F25" s="48"/>
      <c r="G25" s="46"/>
      <c r="H25" s="47"/>
      <c r="I25" s="47"/>
      <c r="J25" s="47"/>
      <c r="K25" s="47"/>
    </row>
    <row r="26" spans="1:11" ht="15" customHeight="1">
      <c r="A26" s="45"/>
      <c r="B26" s="48"/>
      <c r="C26" s="48"/>
      <c r="E26" s="49"/>
      <c r="F26" s="46"/>
      <c r="G26" s="46"/>
      <c r="H26" s="47"/>
      <c r="I26" s="47"/>
      <c r="J26" s="47"/>
      <c r="K26" s="47"/>
    </row>
    <row r="27" spans="1:14" ht="15" customHeight="1">
      <c r="A27" s="45"/>
      <c r="B27" s="48"/>
      <c r="C27" s="48"/>
      <c r="K27" s="47"/>
      <c r="L27" s="46"/>
      <c r="M27" s="46"/>
      <c r="N27" s="67"/>
    </row>
    <row r="28" spans="1:3" ht="15" customHeight="1">
      <c r="A28" s="45"/>
      <c r="B28" s="48"/>
      <c r="C28" s="48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C19:D19"/>
    <mergeCell ref="F19:H19"/>
    <mergeCell ref="I19:J19"/>
    <mergeCell ref="K19:M19"/>
    <mergeCell ref="C20:D20"/>
    <mergeCell ref="F20:H20"/>
    <mergeCell ref="I20:J20"/>
    <mergeCell ref="K20:M20"/>
    <mergeCell ref="A1:L1"/>
    <mergeCell ref="A2:L2"/>
    <mergeCell ref="O21:P21"/>
    <mergeCell ref="C22:D22"/>
    <mergeCell ref="C21:D21"/>
    <mergeCell ref="F21:H21"/>
    <mergeCell ref="I21:J21"/>
    <mergeCell ref="K21:M21"/>
    <mergeCell ref="O19:P19"/>
    <mergeCell ref="O20:P2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6.00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>
      <c r="A3" s="466" t="s">
        <v>84</v>
      </c>
      <c r="B3" s="466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66"/>
      <c r="B4" s="466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3.5" thickBot="1">
      <c r="Q5" s="22"/>
      <c r="S5" s="22"/>
      <c r="T5" s="22"/>
    </row>
    <row r="6" spans="1:20" ht="12.75" customHeight="1" thickBo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463" t="s">
        <v>30</v>
      </c>
      <c r="H6" s="463"/>
      <c r="I6" s="463"/>
      <c r="J6" s="462" t="s">
        <v>31</v>
      </c>
      <c r="K6" s="463" t="s">
        <v>32</v>
      </c>
      <c r="L6" s="463"/>
      <c r="M6" s="463"/>
      <c r="N6" s="462" t="s">
        <v>33</v>
      </c>
      <c r="O6" s="462" t="s">
        <v>34</v>
      </c>
      <c r="P6" s="457" t="s">
        <v>35</v>
      </c>
      <c r="S6" s="22"/>
      <c r="T6" s="22"/>
    </row>
    <row r="7" spans="1:20" ht="13.5" thickBot="1">
      <c r="A7" s="468"/>
      <c r="B7" s="465"/>
      <c r="C7" s="465"/>
      <c r="D7" s="465"/>
      <c r="E7" s="465"/>
      <c r="F7" s="465"/>
      <c r="G7" s="23" t="s">
        <v>36</v>
      </c>
      <c r="H7" s="23" t="s">
        <v>37</v>
      </c>
      <c r="I7" s="23" t="s">
        <v>38</v>
      </c>
      <c r="J7" s="462"/>
      <c r="K7" s="79" t="s">
        <v>36</v>
      </c>
      <c r="L7" s="23" t="s">
        <v>37</v>
      </c>
      <c r="M7" s="23" t="s">
        <v>38</v>
      </c>
      <c r="N7" s="462"/>
      <c r="O7" s="462"/>
      <c r="P7" s="457"/>
      <c r="S7" s="22"/>
      <c r="T7" s="22"/>
    </row>
    <row r="8" spans="1:20" ht="15" customHeight="1">
      <c r="A8" s="108">
        <v>1</v>
      </c>
      <c r="B8" s="278" t="s">
        <v>110</v>
      </c>
      <c r="C8" s="168" t="s">
        <v>138</v>
      </c>
      <c r="D8" s="169" t="s">
        <v>88</v>
      </c>
      <c r="E8" s="169" t="s">
        <v>111</v>
      </c>
      <c r="F8" s="170" t="s">
        <v>112</v>
      </c>
      <c r="G8" s="89">
        <v>88</v>
      </c>
      <c r="H8" s="89">
        <v>92</v>
      </c>
      <c r="I8" s="89">
        <v>90</v>
      </c>
      <c r="J8" s="171">
        <f>AVERAGE(G8:I8)</f>
        <v>90</v>
      </c>
      <c r="K8" s="194">
        <v>94</v>
      </c>
      <c r="L8" s="25">
        <v>100</v>
      </c>
      <c r="M8" s="25">
        <v>98</v>
      </c>
      <c r="N8" s="172">
        <f>((K8+L8+M8)-MIN(K8:M8))/2</f>
        <v>99</v>
      </c>
      <c r="O8" s="171">
        <f>J8+N8</f>
        <v>189</v>
      </c>
      <c r="P8" s="173">
        <f>O8</f>
        <v>189</v>
      </c>
      <c r="S8" s="22"/>
      <c r="T8" s="22"/>
    </row>
    <row r="9" spans="1:20" ht="15" customHeight="1">
      <c r="A9" s="108">
        <v>2</v>
      </c>
      <c r="B9" s="278" t="s">
        <v>115</v>
      </c>
      <c r="C9" s="174" t="s">
        <v>116</v>
      </c>
      <c r="D9" s="323" t="s">
        <v>117</v>
      </c>
      <c r="E9" s="323" t="s">
        <v>118</v>
      </c>
      <c r="F9" s="170" t="s">
        <v>112</v>
      </c>
      <c r="G9" s="89">
        <v>91</v>
      </c>
      <c r="H9" s="89">
        <v>94</v>
      </c>
      <c r="I9" s="89">
        <v>92</v>
      </c>
      <c r="J9" s="171">
        <f>AVERAGE(G9:I9)</f>
        <v>92.33333333333333</v>
      </c>
      <c r="K9" s="195">
        <v>88</v>
      </c>
      <c r="L9" s="27">
        <v>94</v>
      </c>
      <c r="M9" s="27">
        <v>95</v>
      </c>
      <c r="N9" s="172">
        <f>((K9+L9+M9)-MIN(K9:M9))/2</f>
        <v>94.5</v>
      </c>
      <c r="O9" s="171">
        <f>J9+N9</f>
        <v>186.83333333333331</v>
      </c>
      <c r="P9" s="173">
        <f>O9</f>
        <v>186.83333333333331</v>
      </c>
      <c r="S9" s="22"/>
      <c r="T9" s="22"/>
    </row>
    <row r="10" spans="1:20" ht="15" customHeight="1">
      <c r="A10" s="108">
        <v>3</v>
      </c>
      <c r="B10" s="167" t="s">
        <v>255</v>
      </c>
      <c r="C10" s="258" t="s">
        <v>362</v>
      </c>
      <c r="D10" s="259" t="s">
        <v>308</v>
      </c>
      <c r="E10" s="260" t="s">
        <v>379</v>
      </c>
      <c r="F10" s="258" t="s">
        <v>112</v>
      </c>
      <c r="G10" s="89">
        <v>92</v>
      </c>
      <c r="H10" s="89">
        <v>96</v>
      </c>
      <c r="I10" s="89">
        <v>95</v>
      </c>
      <c r="J10" s="75">
        <f>AVERAGE(G10:I10)</f>
        <v>94.33333333333333</v>
      </c>
      <c r="K10" s="195">
        <v>64</v>
      </c>
      <c r="L10" s="27">
        <v>79</v>
      </c>
      <c r="M10" s="27">
        <v>91</v>
      </c>
      <c r="N10" s="29">
        <f>((K10+L10+M10)-MIN(K10:M10))/2</f>
        <v>85</v>
      </c>
      <c r="O10" s="75">
        <f>J10+N10</f>
        <v>179.33333333333331</v>
      </c>
      <c r="P10" s="57">
        <f>O10</f>
        <v>179.33333333333331</v>
      </c>
      <c r="S10" s="22"/>
      <c r="T10" s="22"/>
    </row>
    <row r="11" spans="1:20" ht="15" customHeight="1" thickBot="1">
      <c r="A11" s="120">
        <v>4</v>
      </c>
      <c r="B11" s="279" t="s">
        <v>113</v>
      </c>
      <c r="C11" s="280" t="s">
        <v>114</v>
      </c>
      <c r="D11" s="390" t="s">
        <v>279</v>
      </c>
      <c r="E11" s="391" t="s">
        <v>280</v>
      </c>
      <c r="F11" s="392" t="s">
        <v>90</v>
      </c>
      <c r="G11" s="91">
        <v>90</v>
      </c>
      <c r="H11" s="91">
        <v>94</v>
      </c>
      <c r="I11" s="91">
        <v>91</v>
      </c>
      <c r="J11" s="282">
        <f>AVERAGE(G11:I11)</f>
        <v>91.66666666666667</v>
      </c>
      <c r="K11" s="31">
        <v>92</v>
      </c>
      <c r="L11" s="31">
        <v>79</v>
      </c>
      <c r="M11" s="196">
        <v>74</v>
      </c>
      <c r="N11" s="283">
        <f>((K11+L11+M11)-MIN(K11:M11))/2</f>
        <v>85.5</v>
      </c>
      <c r="O11" s="282">
        <f>J11+N11</f>
        <v>177.16666666666669</v>
      </c>
      <c r="P11" s="284">
        <f>O11</f>
        <v>177.16666666666669</v>
      </c>
      <c r="S11" s="22"/>
      <c r="T11" s="22"/>
    </row>
    <row r="12" ht="15" customHeight="1" thickBot="1"/>
    <row r="13" spans="2:16" ht="15" customHeight="1">
      <c r="B13" s="34" t="s">
        <v>30</v>
      </c>
      <c r="C13" s="458" t="s">
        <v>26</v>
      </c>
      <c r="D13" s="458"/>
      <c r="E13" s="35" t="s">
        <v>9</v>
      </c>
      <c r="F13" s="459" t="s">
        <v>39</v>
      </c>
      <c r="G13" s="459"/>
      <c r="H13" s="459"/>
      <c r="I13" s="460" t="s">
        <v>40</v>
      </c>
      <c r="J13" s="460"/>
      <c r="K13" s="461" t="s">
        <v>26</v>
      </c>
      <c r="L13" s="461"/>
      <c r="M13" s="461"/>
      <c r="N13" s="37" t="s">
        <v>9</v>
      </c>
      <c r="O13" s="459" t="s">
        <v>39</v>
      </c>
      <c r="P13" s="459"/>
    </row>
    <row r="14" spans="2:16" ht="15" customHeight="1">
      <c r="B14" s="38" t="s">
        <v>41</v>
      </c>
      <c r="C14" s="447" t="s">
        <v>436</v>
      </c>
      <c r="D14" s="447"/>
      <c r="E14" s="39" t="s">
        <v>438</v>
      </c>
      <c r="F14" s="446"/>
      <c r="G14" s="446"/>
      <c r="H14" s="446"/>
      <c r="I14" s="456" t="s">
        <v>42</v>
      </c>
      <c r="J14" s="456"/>
      <c r="K14" s="453" t="s">
        <v>78</v>
      </c>
      <c r="L14" s="454"/>
      <c r="M14" s="454"/>
      <c r="N14" s="65" t="s">
        <v>79</v>
      </c>
      <c r="O14" s="446"/>
      <c r="P14" s="446"/>
    </row>
    <row r="15" spans="2:16" ht="15" customHeight="1">
      <c r="B15" s="41" t="s">
        <v>464</v>
      </c>
      <c r="C15" s="447" t="s">
        <v>435</v>
      </c>
      <c r="D15" s="447"/>
      <c r="E15" s="39" t="s">
        <v>439</v>
      </c>
      <c r="F15" s="446"/>
      <c r="G15" s="446"/>
      <c r="H15" s="446"/>
      <c r="I15" s="456" t="s">
        <v>43</v>
      </c>
      <c r="J15" s="456"/>
      <c r="K15" s="453" t="s">
        <v>454</v>
      </c>
      <c r="L15" s="454"/>
      <c r="M15" s="454"/>
      <c r="N15" s="66" t="s">
        <v>323</v>
      </c>
      <c r="O15" s="446"/>
      <c r="P15" s="446"/>
    </row>
    <row r="16" spans="2:16" ht="15" customHeight="1">
      <c r="B16" s="41">
        <v>3</v>
      </c>
      <c r="C16" s="447" t="s">
        <v>145</v>
      </c>
      <c r="D16" s="447"/>
      <c r="E16" s="39" t="s">
        <v>150</v>
      </c>
      <c r="F16" s="446"/>
      <c r="G16" s="446"/>
      <c r="H16" s="446"/>
      <c r="I16" s="455"/>
      <c r="J16" s="455"/>
      <c r="K16" s="453" t="s">
        <v>357</v>
      </c>
      <c r="L16" s="454"/>
      <c r="M16" s="454"/>
      <c r="N16" s="66" t="s">
        <v>440</v>
      </c>
      <c r="O16" s="446"/>
      <c r="P16" s="446"/>
    </row>
    <row r="17" spans="2:16" ht="15" customHeight="1">
      <c r="B17" s="38"/>
      <c r="C17" s="447"/>
      <c r="D17" s="447"/>
      <c r="E17" s="39"/>
      <c r="F17" s="446"/>
      <c r="G17" s="446"/>
      <c r="H17" s="446"/>
      <c r="I17" s="455"/>
      <c r="J17" s="455"/>
      <c r="K17" s="453"/>
      <c r="L17" s="454"/>
      <c r="M17" s="454"/>
      <c r="N17" s="66"/>
      <c r="O17" s="446"/>
      <c r="P17" s="446"/>
    </row>
    <row r="18" spans="2:16" ht="15" customHeight="1">
      <c r="B18" s="38"/>
      <c r="C18" s="451"/>
      <c r="D18" s="451"/>
      <c r="E18" s="39"/>
      <c r="F18" s="446"/>
      <c r="G18" s="446"/>
      <c r="H18" s="446"/>
      <c r="I18" s="452"/>
      <c r="J18" s="452"/>
      <c r="K18" s="453"/>
      <c r="L18" s="454"/>
      <c r="M18" s="454"/>
      <c r="N18" s="66"/>
      <c r="O18" s="446"/>
      <c r="P18" s="446"/>
    </row>
    <row r="19" spans="2:16" ht="15" customHeight="1">
      <c r="B19" s="42"/>
      <c r="C19" s="447"/>
      <c r="D19" s="447"/>
      <c r="E19" s="39"/>
      <c r="F19" s="446"/>
      <c r="G19" s="446"/>
      <c r="H19" s="446"/>
      <c r="I19" s="448" t="s">
        <v>44</v>
      </c>
      <c r="J19" s="448"/>
      <c r="K19" s="449" t="s">
        <v>145</v>
      </c>
      <c r="L19" s="450"/>
      <c r="M19" s="450"/>
      <c r="N19" s="67" t="s">
        <v>150</v>
      </c>
      <c r="O19" s="446"/>
      <c r="P19" s="446"/>
    </row>
    <row r="20" spans="2:16" ht="15" customHeight="1" thickBot="1">
      <c r="B20" s="43" t="s">
        <v>45</v>
      </c>
      <c r="C20" s="443" t="s">
        <v>146</v>
      </c>
      <c r="D20" s="443"/>
      <c r="E20" s="44" t="s">
        <v>147</v>
      </c>
      <c r="F20" s="441"/>
      <c r="G20" s="441"/>
      <c r="H20" s="441"/>
      <c r="I20" s="444" t="s">
        <v>45</v>
      </c>
      <c r="J20" s="444"/>
      <c r="K20" s="445" t="s">
        <v>146</v>
      </c>
      <c r="L20" s="445"/>
      <c r="M20" s="445"/>
      <c r="N20" s="68" t="s">
        <v>147</v>
      </c>
      <c r="O20" s="441"/>
      <c r="P20" s="441"/>
    </row>
    <row r="21" spans="1:11" ht="15" customHeight="1">
      <c r="A21" s="45"/>
      <c r="B21" s="45"/>
      <c r="C21" s="442"/>
      <c r="D21" s="442"/>
      <c r="E21" s="45"/>
      <c r="F21" s="46"/>
      <c r="G21" s="46"/>
      <c r="H21" s="47"/>
      <c r="I21" s="47"/>
      <c r="J21" s="47"/>
      <c r="K21" s="47"/>
    </row>
    <row r="22" spans="1:14" ht="15" customHeight="1">
      <c r="A22" s="45"/>
      <c r="B22" s="48"/>
      <c r="C22" s="48"/>
      <c r="E22" s="49"/>
      <c r="F22" s="46"/>
      <c r="G22" s="46"/>
      <c r="H22" s="47"/>
      <c r="I22" s="47"/>
      <c r="J22" s="47"/>
      <c r="K22" s="47"/>
      <c r="L22" s="46"/>
      <c r="M22" s="46"/>
      <c r="N22" s="67"/>
    </row>
    <row r="23" spans="1:11" ht="15" customHeight="1">
      <c r="A23" s="45"/>
      <c r="B23" s="48"/>
      <c r="C23" s="48"/>
      <c r="E23" s="49"/>
      <c r="F23" s="46"/>
      <c r="G23" s="46"/>
      <c r="H23" s="47"/>
      <c r="I23" s="47"/>
      <c r="J23" s="47"/>
      <c r="K23" s="47"/>
    </row>
    <row r="24" spans="1:11" ht="15" customHeight="1">
      <c r="A24" s="45"/>
      <c r="B24" s="48"/>
      <c r="C24" s="48"/>
      <c r="E24" s="49"/>
      <c r="F24" s="48"/>
      <c r="G24" s="46"/>
      <c r="H24" s="47"/>
      <c r="I24" s="47"/>
      <c r="J24" s="47"/>
      <c r="K24" s="47"/>
    </row>
    <row r="25" spans="1:11" ht="15" customHeight="1">
      <c r="A25" s="45"/>
      <c r="B25" s="48"/>
      <c r="C25" s="48"/>
      <c r="E25" s="49"/>
      <c r="F25" s="46"/>
      <c r="G25" s="46"/>
      <c r="H25" s="47"/>
      <c r="I25" s="47"/>
      <c r="J25" s="47"/>
      <c r="K25" s="47"/>
    </row>
    <row r="26" spans="1:3" ht="15" customHeight="1">
      <c r="A26" s="45"/>
      <c r="B26" s="48"/>
      <c r="C26" s="48"/>
    </row>
    <row r="27" spans="1:3" ht="15" customHeight="1">
      <c r="A27" s="45"/>
      <c r="B27" s="48"/>
      <c r="C27" s="48"/>
    </row>
  </sheetData>
  <sheetProtection/>
  <mergeCells count="56">
    <mergeCell ref="C21:D21"/>
    <mergeCell ref="C20:D20"/>
    <mergeCell ref="F20:H20"/>
    <mergeCell ref="I20:J20"/>
    <mergeCell ref="O20:P20"/>
    <mergeCell ref="K20:M20"/>
    <mergeCell ref="O18:P18"/>
    <mergeCell ref="C19:D19"/>
    <mergeCell ref="F18:H18"/>
    <mergeCell ref="I18:J18"/>
    <mergeCell ref="K18:M18"/>
    <mergeCell ref="F19:H19"/>
    <mergeCell ref="O16:P16"/>
    <mergeCell ref="O17:P17"/>
    <mergeCell ref="O19:P19"/>
    <mergeCell ref="I16:J16"/>
    <mergeCell ref="K16:M16"/>
    <mergeCell ref="A1:L1"/>
    <mergeCell ref="A2:L2"/>
    <mergeCell ref="C14:D14"/>
    <mergeCell ref="F14:H14"/>
    <mergeCell ref="I14:J14"/>
    <mergeCell ref="K14:M14"/>
    <mergeCell ref="K17:M17"/>
    <mergeCell ref="I19:J19"/>
    <mergeCell ref="K19:M19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A3:B4"/>
    <mergeCell ref="A6:A7"/>
    <mergeCell ref="B6:B7"/>
    <mergeCell ref="C6:C7"/>
    <mergeCell ref="P6:P7"/>
    <mergeCell ref="C13:D13"/>
    <mergeCell ref="F13:H13"/>
    <mergeCell ref="I13:J13"/>
    <mergeCell ref="K13:M13"/>
    <mergeCell ref="O13:P13"/>
    <mergeCell ref="C18:D18"/>
    <mergeCell ref="D6:D7"/>
    <mergeCell ref="E6:E7"/>
    <mergeCell ref="F6:F7"/>
    <mergeCell ref="C16:D16"/>
    <mergeCell ref="F16:H16"/>
    <mergeCell ref="G6:I6"/>
    <mergeCell ref="C17:D17"/>
    <mergeCell ref="F17:H17"/>
    <mergeCell ref="I17:J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8" width="6.75390625" style="22" customWidth="1"/>
    <col min="9" max="9" width="9.25390625" style="22" customWidth="1"/>
    <col min="10" max="10" width="5.875" style="22" customWidth="1"/>
    <col min="11" max="11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7" ht="15" customHeight="1">
      <c r="A3" s="473" t="s">
        <v>46</v>
      </c>
      <c r="B3" s="473"/>
      <c r="C3" s="50"/>
      <c r="D3" s="21"/>
      <c r="E3" s="21"/>
      <c r="F3" s="21"/>
      <c r="G3" s="21"/>
    </row>
    <row r="4" spans="1:7" ht="15" customHeight="1">
      <c r="A4" s="473"/>
      <c r="B4" s="473"/>
      <c r="C4" s="50"/>
      <c r="D4" s="21"/>
      <c r="E4" s="21"/>
      <c r="F4" s="21"/>
      <c r="G4" s="21"/>
    </row>
    <row r="6" spans="1:13" ht="12.75" customHeight="1">
      <c r="A6" s="467" t="s">
        <v>25</v>
      </c>
      <c r="B6" s="465" t="s">
        <v>26</v>
      </c>
      <c r="C6" s="465" t="s">
        <v>9</v>
      </c>
      <c r="D6" s="465" t="s">
        <v>27</v>
      </c>
      <c r="E6" s="465" t="s">
        <v>28</v>
      </c>
      <c r="F6" s="474" t="s">
        <v>32</v>
      </c>
      <c r="G6" s="474"/>
      <c r="H6" s="474"/>
      <c r="I6" s="471" t="s">
        <v>34</v>
      </c>
      <c r="J6" s="471" t="s">
        <v>47</v>
      </c>
      <c r="K6" s="457" t="s">
        <v>35</v>
      </c>
      <c r="L6" s="22"/>
      <c r="M6" s="22"/>
    </row>
    <row r="7" spans="1:13" ht="13.5" thickBot="1">
      <c r="A7" s="467"/>
      <c r="B7" s="465"/>
      <c r="C7" s="465"/>
      <c r="D7" s="465"/>
      <c r="E7" s="465"/>
      <c r="F7" s="23" t="s">
        <v>36</v>
      </c>
      <c r="G7" s="23" t="s">
        <v>37</v>
      </c>
      <c r="H7" s="23" t="s">
        <v>38</v>
      </c>
      <c r="I7" s="471"/>
      <c r="J7" s="471"/>
      <c r="K7" s="457"/>
      <c r="L7" s="22"/>
      <c r="M7" s="22"/>
    </row>
    <row r="8" spans="1:13" ht="15" customHeight="1">
      <c r="A8" s="51" t="s">
        <v>48</v>
      </c>
      <c r="B8" s="370" t="s">
        <v>173</v>
      </c>
      <c r="C8" s="371" t="s">
        <v>174</v>
      </c>
      <c r="D8" s="374" t="s">
        <v>166</v>
      </c>
      <c r="E8" s="378" t="s">
        <v>167</v>
      </c>
      <c r="F8" s="25">
        <v>100</v>
      </c>
      <c r="G8" s="25">
        <v>100</v>
      </c>
      <c r="H8" s="194">
        <v>100</v>
      </c>
      <c r="I8" s="71">
        <f aca="true" t="shared" si="0" ref="I8:I36">(F8+G8+H8-MIN(F8:H8))/2</f>
        <v>100</v>
      </c>
      <c r="J8" s="94">
        <v>1</v>
      </c>
      <c r="K8" s="73">
        <f aca="true" t="shared" si="1" ref="K8:K36">I8</f>
        <v>100</v>
      </c>
      <c r="L8" s="206">
        <f aca="true" t="shared" si="2" ref="L8:L15">MIN(F8:H8)</f>
        <v>100</v>
      </c>
      <c r="M8" s="22">
        <f aca="true" t="shared" si="3" ref="M8:M36">MIN(F8:H8)</f>
        <v>100</v>
      </c>
    </row>
    <row r="9" spans="1:13" ht="15" customHeight="1">
      <c r="A9" s="92" t="s">
        <v>49</v>
      </c>
      <c r="B9" s="176" t="s">
        <v>164</v>
      </c>
      <c r="C9" s="155" t="s">
        <v>165</v>
      </c>
      <c r="D9" s="375" t="s">
        <v>166</v>
      </c>
      <c r="E9" s="229" t="s">
        <v>290</v>
      </c>
      <c r="F9" s="27">
        <v>100</v>
      </c>
      <c r="G9" s="27">
        <v>100</v>
      </c>
      <c r="H9" s="195">
        <v>100</v>
      </c>
      <c r="I9" s="28">
        <f t="shared" si="0"/>
        <v>100</v>
      </c>
      <c r="J9" s="56">
        <v>2</v>
      </c>
      <c r="K9" s="57">
        <f t="shared" si="1"/>
        <v>100</v>
      </c>
      <c r="L9" s="206">
        <f t="shared" si="2"/>
        <v>100</v>
      </c>
      <c r="M9" s="22">
        <f t="shared" si="3"/>
        <v>100</v>
      </c>
    </row>
    <row r="10" spans="1:13" ht="15" customHeight="1">
      <c r="A10" s="92" t="s">
        <v>50</v>
      </c>
      <c r="B10" s="166" t="s">
        <v>288</v>
      </c>
      <c r="C10" s="228" t="s">
        <v>289</v>
      </c>
      <c r="D10" s="268" t="s">
        <v>166</v>
      </c>
      <c r="E10" s="229" t="s">
        <v>290</v>
      </c>
      <c r="F10" s="27">
        <v>100</v>
      </c>
      <c r="G10" s="27">
        <v>100</v>
      </c>
      <c r="H10" s="195">
        <v>98</v>
      </c>
      <c r="I10" s="28">
        <f t="shared" si="0"/>
        <v>100</v>
      </c>
      <c r="J10" s="56">
        <v>3</v>
      </c>
      <c r="K10" s="57">
        <f t="shared" si="1"/>
        <v>100</v>
      </c>
      <c r="L10" s="206">
        <f t="shared" si="2"/>
        <v>98</v>
      </c>
      <c r="M10" s="22">
        <f t="shared" si="3"/>
        <v>98</v>
      </c>
    </row>
    <row r="11" spans="1:13" ht="15" customHeight="1">
      <c r="A11" s="92" t="s">
        <v>51</v>
      </c>
      <c r="B11" s="176" t="s">
        <v>175</v>
      </c>
      <c r="C11" s="232" t="s">
        <v>176</v>
      </c>
      <c r="D11" s="268" t="s">
        <v>166</v>
      </c>
      <c r="E11" s="229" t="s">
        <v>403</v>
      </c>
      <c r="F11" s="195">
        <v>98</v>
      </c>
      <c r="G11" s="27">
        <v>100</v>
      </c>
      <c r="H11" s="27">
        <v>100</v>
      </c>
      <c r="I11" s="28">
        <f t="shared" si="0"/>
        <v>100</v>
      </c>
      <c r="J11" s="56">
        <v>4</v>
      </c>
      <c r="K11" s="57">
        <f t="shared" si="1"/>
        <v>100</v>
      </c>
      <c r="L11" s="206">
        <f t="shared" si="2"/>
        <v>98</v>
      </c>
      <c r="M11" s="22">
        <f t="shared" si="3"/>
        <v>98</v>
      </c>
    </row>
    <row r="12" spans="1:13" ht="15" customHeight="1">
      <c r="A12" s="92" t="s">
        <v>476</v>
      </c>
      <c r="B12" s="176" t="s">
        <v>119</v>
      </c>
      <c r="C12" s="155" t="s">
        <v>120</v>
      </c>
      <c r="D12" s="147" t="s">
        <v>218</v>
      </c>
      <c r="E12" s="229" t="s">
        <v>163</v>
      </c>
      <c r="F12" s="27">
        <v>100</v>
      </c>
      <c r="G12" s="195">
        <v>95</v>
      </c>
      <c r="H12" s="27">
        <v>100</v>
      </c>
      <c r="I12" s="28">
        <f t="shared" si="0"/>
        <v>100</v>
      </c>
      <c r="J12" s="56"/>
      <c r="K12" s="57">
        <f t="shared" si="1"/>
        <v>100</v>
      </c>
      <c r="L12" s="206">
        <f t="shared" si="2"/>
        <v>95</v>
      </c>
      <c r="M12" s="22">
        <f t="shared" si="3"/>
        <v>95</v>
      </c>
    </row>
    <row r="13" spans="1:13" ht="15" customHeight="1">
      <c r="A13" s="92" t="s">
        <v>476</v>
      </c>
      <c r="B13" s="176" t="s">
        <v>158</v>
      </c>
      <c r="C13" s="141" t="s">
        <v>268</v>
      </c>
      <c r="D13" s="375" t="s">
        <v>108</v>
      </c>
      <c r="E13" s="149" t="s">
        <v>159</v>
      </c>
      <c r="F13" s="195">
        <v>95</v>
      </c>
      <c r="G13" s="27">
        <v>100</v>
      </c>
      <c r="H13" s="27">
        <v>100</v>
      </c>
      <c r="I13" s="28">
        <f t="shared" si="0"/>
        <v>100</v>
      </c>
      <c r="J13" s="56"/>
      <c r="K13" s="57">
        <f t="shared" si="1"/>
        <v>100</v>
      </c>
      <c r="L13" s="206">
        <f t="shared" si="2"/>
        <v>95</v>
      </c>
      <c r="M13" s="22">
        <f t="shared" si="3"/>
        <v>95</v>
      </c>
    </row>
    <row r="14" spans="1:13" ht="15" customHeight="1">
      <c r="A14" s="92" t="s">
        <v>477</v>
      </c>
      <c r="B14" s="176" t="s">
        <v>160</v>
      </c>
      <c r="C14" s="155" t="s">
        <v>161</v>
      </c>
      <c r="D14" s="149" t="s">
        <v>108</v>
      </c>
      <c r="E14" s="149" t="s">
        <v>162</v>
      </c>
      <c r="F14" s="195">
        <v>98</v>
      </c>
      <c r="G14" s="27">
        <v>98</v>
      </c>
      <c r="H14" s="27">
        <v>100</v>
      </c>
      <c r="I14" s="28">
        <f t="shared" si="0"/>
        <v>99</v>
      </c>
      <c r="J14" s="56"/>
      <c r="K14" s="57">
        <f t="shared" si="1"/>
        <v>99</v>
      </c>
      <c r="L14" s="206">
        <f t="shared" si="2"/>
        <v>98</v>
      </c>
      <c r="M14" s="22">
        <f t="shared" si="3"/>
        <v>98</v>
      </c>
    </row>
    <row r="15" spans="1:13" ht="15" customHeight="1">
      <c r="A15" s="92" t="s">
        <v>477</v>
      </c>
      <c r="B15" s="176" t="s">
        <v>121</v>
      </c>
      <c r="C15" s="232" t="s">
        <v>122</v>
      </c>
      <c r="D15" s="376" t="s">
        <v>218</v>
      </c>
      <c r="E15" s="268" t="s">
        <v>156</v>
      </c>
      <c r="F15" s="195">
        <v>98</v>
      </c>
      <c r="G15" s="27">
        <v>100</v>
      </c>
      <c r="H15" s="27">
        <v>98</v>
      </c>
      <c r="I15" s="28">
        <f t="shared" si="0"/>
        <v>99</v>
      </c>
      <c r="J15" s="56"/>
      <c r="K15" s="57">
        <f t="shared" si="1"/>
        <v>99</v>
      </c>
      <c r="L15" s="206">
        <f t="shared" si="2"/>
        <v>98</v>
      </c>
      <c r="M15" s="22">
        <f t="shared" si="3"/>
        <v>98</v>
      </c>
    </row>
    <row r="16" spans="1:13" ht="15" customHeight="1">
      <c r="A16" s="92" t="s">
        <v>56</v>
      </c>
      <c r="B16" s="176" t="s">
        <v>170</v>
      </c>
      <c r="C16" s="155" t="s">
        <v>171</v>
      </c>
      <c r="D16" s="375" t="s">
        <v>166</v>
      </c>
      <c r="E16" s="149" t="s">
        <v>172</v>
      </c>
      <c r="F16" s="195">
        <v>95</v>
      </c>
      <c r="G16" s="27">
        <v>100</v>
      </c>
      <c r="H16" s="27">
        <v>98</v>
      </c>
      <c r="I16" s="28">
        <f t="shared" si="0"/>
        <v>99</v>
      </c>
      <c r="J16" s="56"/>
      <c r="K16" s="57">
        <f t="shared" si="1"/>
        <v>99</v>
      </c>
      <c r="L16" s="22"/>
      <c r="M16" s="22">
        <f t="shared" si="3"/>
        <v>95</v>
      </c>
    </row>
    <row r="17" spans="1:13" ht="15" customHeight="1">
      <c r="A17" s="92" t="s">
        <v>57</v>
      </c>
      <c r="B17" s="176" t="s">
        <v>151</v>
      </c>
      <c r="C17" s="228" t="s">
        <v>395</v>
      </c>
      <c r="D17" s="268" t="s">
        <v>83</v>
      </c>
      <c r="E17" s="229" t="s">
        <v>396</v>
      </c>
      <c r="F17" s="27">
        <v>98</v>
      </c>
      <c r="G17" s="27">
        <v>100</v>
      </c>
      <c r="H17" s="195">
        <v>94</v>
      </c>
      <c r="I17" s="28">
        <f t="shared" si="0"/>
        <v>99</v>
      </c>
      <c r="J17" s="56"/>
      <c r="K17" s="57">
        <f t="shared" si="1"/>
        <v>99</v>
      </c>
      <c r="L17" s="206">
        <f aca="true" t="shared" si="4" ref="L17:L22">MIN(F17:H17)</f>
        <v>94</v>
      </c>
      <c r="M17" s="22">
        <f t="shared" si="3"/>
        <v>94</v>
      </c>
    </row>
    <row r="18" spans="1:13" ht="15" customHeight="1">
      <c r="A18" s="92" t="s">
        <v>251</v>
      </c>
      <c r="B18" s="177" t="s">
        <v>303</v>
      </c>
      <c r="C18" s="154" t="s">
        <v>304</v>
      </c>
      <c r="D18" s="193" t="s">
        <v>117</v>
      </c>
      <c r="E18" s="231" t="s">
        <v>399</v>
      </c>
      <c r="F18" s="27">
        <v>98</v>
      </c>
      <c r="G18" s="195">
        <v>87</v>
      </c>
      <c r="H18" s="27">
        <v>100</v>
      </c>
      <c r="I18" s="28">
        <f t="shared" si="0"/>
        <v>99</v>
      </c>
      <c r="J18" s="56"/>
      <c r="K18" s="57">
        <f t="shared" si="1"/>
        <v>99</v>
      </c>
      <c r="L18" s="206">
        <f t="shared" si="4"/>
        <v>87</v>
      </c>
      <c r="M18" s="22">
        <f t="shared" si="3"/>
        <v>87</v>
      </c>
    </row>
    <row r="19" spans="1:13" ht="15" customHeight="1">
      <c r="A19" s="92" t="s">
        <v>58</v>
      </c>
      <c r="B19" s="166" t="s">
        <v>473</v>
      </c>
      <c r="C19" s="228" t="s">
        <v>474</v>
      </c>
      <c r="D19" s="335" t="s">
        <v>418</v>
      </c>
      <c r="E19" s="229" t="s">
        <v>475</v>
      </c>
      <c r="F19" s="195">
        <v>94</v>
      </c>
      <c r="G19" s="27">
        <v>100</v>
      </c>
      <c r="H19" s="27">
        <v>95</v>
      </c>
      <c r="I19" s="28">
        <f t="shared" si="0"/>
        <v>97.5</v>
      </c>
      <c r="J19" s="56"/>
      <c r="K19" s="57">
        <f t="shared" si="1"/>
        <v>97.5</v>
      </c>
      <c r="L19" s="206">
        <f t="shared" si="4"/>
        <v>94</v>
      </c>
      <c r="M19" s="22">
        <f t="shared" si="3"/>
        <v>94</v>
      </c>
    </row>
    <row r="20" spans="1:13" ht="15" customHeight="1">
      <c r="A20" s="92" t="s">
        <v>59</v>
      </c>
      <c r="B20" s="177" t="s">
        <v>301</v>
      </c>
      <c r="C20" s="265" t="s">
        <v>302</v>
      </c>
      <c r="D20" s="267" t="s">
        <v>117</v>
      </c>
      <c r="E20" s="231" t="s">
        <v>380</v>
      </c>
      <c r="F20" s="27">
        <v>100</v>
      </c>
      <c r="G20" s="195">
        <v>94</v>
      </c>
      <c r="H20" s="27">
        <v>94</v>
      </c>
      <c r="I20" s="28">
        <f t="shared" si="0"/>
        <v>97</v>
      </c>
      <c r="J20" s="56"/>
      <c r="K20" s="57">
        <f t="shared" si="1"/>
        <v>97</v>
      </c>
      <c r="L20" s="206">
        <f t="shared" si="4"/>
        <v>94</v>
      </c>
      <c r="M20" s="22">
        <f t="shared" si="3"/>
        <v>94</v>
      </c>
    </row>
    <row r="21" spans="1:13" ht="15" customHeight="1">
      <c r="A21" s="92" t="s">
        <v>60</v>
      </c>
      <c r="B21" s="166" t="s">
        <v>381</v>
      </c>
      <c r="C21" s="228" t="s">
        <v>382</v>
      </c>
      <c r="D21" s="335" t="s">
        <v>418</v>
      </c>
      <c r="E21" s="229" t="s">
        <v>383</v>
      </c>
      <c r="F21" s="195">
        <v>90</v>
      </c>
      <c r="G21" s="27">
        <v>94</v>
      </c>
      <c r="H21" s="27">
        <v>100</v>
      </c>
      <c r="I21" s="28">
        <f t="shared" si="0"/>
        <v>97</v>
      </c>
      <c r="J21" s="56"/>
      <c r="K21" s="57">
        <f t="shared" si="1"/>
        <v>97</v>
      </c>
      <c r="L21" s="206">
        <f t="shared" si="4"/>
        <v>90</v>
      </c>
      <c r="M21" s="22">
        <f t="shared" si="3"/>
        <v>90</v>
      </c>
    </row>
    <row r="22" spans="1:13" ht="15" customHeight="1">
      <c r="A22" s="92" t="s">
        <v>61</v>
      </c>
      <c r="B22" s="176" t="s">
        <v>177</v>
      </c>
      <c r="C22" s="232" t="s">
        <v>178</v>
      </c>
      <c r="D22" s="229" t="s">
        <v>166</v>
      </c>
      <c r="E22" s="229" t="s">
        <v>384</v>
      </c>
      <c r="F22" s="195">
        <v>92</v>
      </c>
      <c r="G22" s="27">
        <v>94</v>
      </c>
      <c r="H22" s="27">
        <v>98</v>
      </c>
      <c r="I22" s="28">
        <f t="shared" si="0"/>
        <v>96</v>
      </c>
      <c r="J22" s="56"/>
      <c r="K22" s="57">
        <f t="shared" si="1"/>
        <v>96</v>
      </c>
      <c r="L22" s="206">
        <f t="shared" si="4"/>
        <v>92</v>
      </c>
      <c r="M22" s="22">
        <f t="shared" si="3"/>
        <v>92</v>
      </c>
    </row>
    <row r="23" spans="1:13" ht="15" customHeight="1">
      <c r="A23" s="92" t="s">
        <v>62</v>
      </c>
      <c r="B23" s="176" t="s">
        <v>183</v>
      </c>
      <c r="C23" s="155" t="s">
        <v>184</v>
      </c>
      <c r="D23" s="175" t="s">
        <v>418</v>
      </c>
      <c r="E23" s="229" t="s">
        <v>397</v>
      </c>
      <c r="F23" s="27">
        <v>95</v>
      </c>
      <c r="G23" s="27">
        <v>96</v>
      </c>
      <c r="H23" s="195">
        <v>88</v>
      </c>
      <c r="I23" s="28">
        <f t="shared" si="0"/>
        <v>95.5</v>
      </c>
      <c r="J23" s="56"/>
      <c r="K23" s="57">
        <f t="shared" si="1"/>
        <v>95.5</v>
      </c>
      <c r="L23" s="22"/>
      <c r="M23" s="22">
        <f t="shared" si="3"/>
        <v>88</v>
      </c>
    </row>
    <row r="24" spans="1:13" ht="15" customHeight="1">
      <c r="A24" s="92" t="s">
        <v>63</v>
      </c>
      <c r="B24" s="176" t="s">
        <v>181</v>
      </c>
      <c r="C24" s="232" t="s">
        <v>182</v>
      </c>
      <c r="D24" s="335" t="s">
        <v>418</v>
      </c>
      <c r="E24" s="229" t="s">
        <v>265</v>
      </c>
      <c r="F24" s="27">
        <v>94</v>
      </c>
      <c r="G24" s="27">
        <v>96</v>
      </c>
      <c r="H24" s="195">
        <v>91</v>
      </c>
      <c r="I24" s="28">
        <f t="shared" si="0"/>
        <v>95</v>
      </c>
      <c r="J24" s="56"/>
      <c r="K24" s="57">
        <f t="shared" si="1"/>
        <v>95</v>
      </c>
      <c r="L24" s="206">
        <f aca="true" t="shared" si="5" ref="L24:L30">MIN(F24:H24)</f>
        <v>91</v>
      </c>
      <c r="M24" s="22">
        <f t="shared" si="3"/>
        <v>91</v>
      </c>
    </row>
    <row r="25" spans="1:13" s="200" customFormat="1" ht="15" customHeight="1">
      <c r="A25" s="92" t="s">
        <v>64</v>
      </c>
      <c r="B25" s="166" t="s">
        <v>291</v>
      </c>
      <c r="C25" s="228" t="s">
        <v>292</v>
      </c>
      <c r="D25" s="268" t="s">
        <v>166</v>
      </c>
      <c r="E25" s="229" t="s">
        <v>393</v>
      </c>
      <c r="F25" s="27">
        <v>90</v>
      </c>
      <c r="G25" s="195">
        <v>88</v>
      </c>
      <c r="H25" s="27">
        <v>100</v>
      </c>
      <c r="I25" s="28">
        <f t="shared" si="0"/>
        <v>95</v>
      </c>
      <c r="J25" s="56"/>
      <c r="K25" s="57">
        <f t="shared" si="1"/>
        <v>95</v>
      </c>
      <c r="L25" s="206">
        <f t="shared" si="5"/>
        <v>88</v>
      </c>
      <c r="M25" s="22">
        <f t="shared" si="3"/>
        <v>88</v>
      </c>
    </row>
    <row r="26" spans="1:13" ht="15" customHeight="1">
      <c r="A26" s="92" t="s">
        <v>65</v>
      </c>
      <c r="B26" s="166" t="s">
        <v>283</v>
      </c>
      <c r="C26" s="141" t="s">
        <v>284</v>
      </c>
      <c r="D26" s="335" t="s">
        <v>418</v>
      </c>
      <c r="E26" s="229" t="s">
        <v>398</v>
      </c>
      <c r="F26" s="195">
        <v>78</v>
      </c>
      <c r="G26" s="27">
        <v>95</v>
      </c>
      <c r="H26" s="27">
        <v>95</v>
      </c>
      <c r="I26" s="28">
        <f t="shared" si="0"/>
        <v>95</v>
      </c>
      <c r="J26" s="56"/>
      <c r="K26" s="57">
        <f t="shared" si="1"/>
        <v>95</v>
      </c>
      <c r="L26" s="206">
        <f t="shared" si="5"/>
        <v>78</v>
      </c>
      <c r="M26" s="22">
        <f t="shared" si="3"/>
        <v>78</v>
      </c>
    </row>
    <row r="27" spans="1:13" ht="15" customHeight="1">
      <c r="A27" s="92" t="s">
        <v>66</v>
      </c>
      <c r="B27" s="176" t="s">
        <v>179</v>
      </c>
      <c r="C27" s="232" t="s">
        <v>180</v>
      </c>
      <c r="D27" s="268" t="s">
        <v>166</v>
      </c>
      <c r="E27" s="229" t="s">
        <v>385</v>
      </c>
      <c r="F27" s="195">
        <v>70</v>
      </c>
      <c r="G27" s="27">
        <v>95</v>
      </c>
      <c r="H27" s="27">
        <v>93</v>
      </c>
      <c r="I27" s="28">
        <f t="shared" si="0"/>
        <v>94</v>
      </c>
      <c r="J27" s="56"/>
      <c r="K27" s="57">
        <f t="shared" si="1"/>
        <v>94</v>
      </c>
      <c r="L27" s="206">
        <f t="shared" si="5"/>
        <v>70</v>
      </c>
      <c r="M27" s="22">
        <f t="shared" si="3"/>
        <v>70</v>
      </c>
    </row>
    <row r="28" spans="1:13" ht="15" customHeight="1">
      <c r="A28" s="92" t="s">
        <v>67</v>
      </c>
      <c r="B28" s="166" t="s">
        <v>400</v>
      </c>
      <c r="C28" s="228" t="s">
        <v>401</v>
      </c>
      <c r="D28" s="229" t="s">
        <v>218</v>
      </c>
      <c r="E28" s="229" t="s">
        <v>402</v>
      </c>
      <c r="F28" s="27">
        <v>100</v>
      </c>
      <c r="G28" s="27">
        <v>87</v>
      </c>
      <c r="H28" s="195">
        <v>84</v>
      </c>
      <c r="I28" s="28">
        <f t="shared" si="0"/>
        <v>93.5</v>
      </c>
      <c r="J28" s="56"/>
      <c r="K28" s="57">
        <f t="shared" si="1"/>
        <v>93.5</v>
      </c>
      <c r="L28" s="206">
        <f t="shared" si="5"/>
        <v>84</v>
      </c>
      <c r="M28" s="22">
        <f t="shared" si="3"/>
        <v>84</v>
      </c>
    </row>
    <row r="29" spans="1:13" ht="15" customHeight="1">
      <c r="A29" s="92" t="s">
        <v>68</v>
      </c>
      <c r="B29" s="368" t="s">
        <v>342</v>
      </c>
      <c r="C29" s="369" t="s">
        <v>343</v>
      </c>
      <c r="D29" s="175" t="s">
        <v>418</v>
      </c>
      <c r="E29" s="269" t="s">
        <v>394</v>
      </c>
      <c r="F29" s="202">
        <v>93</v>
      </c>
      <c r="G29" s="222">
        <v>83</v>
      </c>
      <c r="H29" s="202">
        <v>94</v>
      </c>
      <c r="I29" s="203">
        <f t="shared" si="0"/>
        <v>93.5</v>
      </c>
      <c r="J29" s="204"/>
      <c r="K29" s="205">
        <f t="shared" si="1"/>
        <v>93.5</v>
      </c>
      <c r="L29" s="206">
        <f t="shared" si="5"/>
        <v>83</v>
      </c>
      <c r="M29" s="22">
        <f t="shared" si="3"/>
        <v>83</v>
      </c>
    </row>
    <row r="30" spans="1:13" ht="15" customHeight="1">
      <c r="A30" s="92" t="s">
        <v>69</v>
      </c>
      <c r="B30" s="166" t="s">
        <v>305</v>
      </c>
      <c r="C30" s="228" t="s">
        <v>306</v>
      </c>
      <c r="D30" s="335" t="s">
        <v>418</v>
      </c>
      <c r="E30" s="229" t="s">
        <v>386</v>
      </c>
      <c r="F30" s="27">
        <v>89</v>
      </c>
      <c r="G30" s="27">
        <v>94</v>
      </c>
      <c r="H30" s="195">
        <v>87</v>
      </c>
      <c r="I30" s="28">
        <f t="shared" si="0"/>
        <v>91.5</v>
      </c>
      <c r="J30" s="56"/>
      <c r="K30" s="57">
        <f t="shared" si="1"/>
        <v>91.5</v>
      </c>
      <c r="L30" s="230">
        <f t="shared" si="5"/>
        <v>87</v>
      </c>
      <c r="M30" s="199">
        <f t="shared" si="3"/>
        <v>87</v>
      </c>
    </row>
    <row r="31" spans="1:13" ht="15" customHeight="1">
      <c r="A31" s="92" t="s">
        <v>70</v>
      </c>
      <c r="B31" s="166" t="s">
        <v>387</v>
      </c>
      <c r="C31" s="228" t="s">
        <v>388</v>
      </c>
      <c r="D31" s="373" t="s">
        <v>166</v>
      </c>
      <c r="E31" s="229" t="s">
        <v>389</v>
      </c>
      <c r="F31" s="27">
        <v>94</v>
      </c>
      <c r="G31" s="195">
        <v>83</v>
      </c>
      <c r="H31" s="27">
        <v>89</v>
      </c>
      <c r="I31" s="28">
        <f t="shared" si="0"/>
        <v>91.5</v>
      </c>
      <c r="J31" s="56"/>
      <c r="K31" s="57">
        <f t="shared" si="1"/>
        <v>91.5</v>
      </c>
      <c r="L31" s="22"/>
      <c r="M31" s="22">
        <f t="shared" si="3"/>
        <v>83</v>
      </c>
    </row>
    <row r="32" spans="1:13" ht="15" customHeight="1">
      <c r="A32" s="92" t="s">
        <v>71</v>
      </c>
      <c r="B32" s="166" t="s">
        <v>297</v>
      </c>
      <c r="C32" s="141" t="s">
        <v>298</v>
      </c>
      <c r="D32" s="147" t="s">
        <v>218</v>
      </c>
      <c r="E32" s="147" t="s">
        <v>265</v>
      </c>
      <c r="F32" s="27">
        <v>94</v>
      </c>
      <c r="G32" s="27">
        <v>88</v>
      </c>
      <c r="H32" s="195">
        <v>84</v>
      </c>
      <c r="I32" s="28">
        <f t="shared" si="0"/>
        <v>91</v>
      </c>
      <c r="J32" s="56"/>
      <c r="K32" s="57">
        <f t="shared" si="1"/>
        <v>91</v>
      </c>
      <c r="L32" s="206"/>
      <c r="M32" s="22">
        <f t="shared" si="3"/>
        <v>84</v>
      </c>
    </row>
    <row r="33" spans="1:13" ht="15" customHeight="1">
      <c r="A33" s="92" t="s">
        <v>72</v>
      </c>
      <c r="B33" s="166" t="s">
        <v>316</v>
      </c>
      <c r="C33" s="228" t="s">
        <v>317</v>
      </c>
      <c r="D33" s="335" t="s">
        <v>418</v>
      </c>
      <c r="E33" s="229" t="s">
        <v>159</v>
      </c>
      <c r="F33" s="195">
        <v>88</v>
      </c>
      <c r="G33" s="27">
        <v>92</v>
      </c>
      <c r="H33" s="27">
        <v>89</v>
      </c>
      <c r="I33" s="28">
        <f t="shared" si="0"/>
        <v>90.5</v>
      </c>
      <c r="J33" s="56"/>
      <c r="K33" s="57">
        <f t="shared" si="1"/>
        <v>90.5</v>
      </c>
      <c r="L33" s="22"/>
      <c r="M33" s="22">
        <f t="shared" si="3"/>
        <v>88</v>
      </c>
    </row>
    <row r="34" spans="1:13" ht="15" customHeight="1">
      <c r="A34" s="92" t="s">
        <v>73</v>
      </c>
      <c r="B34" s="166" t="s">
        <v>350</v>
      </c>
      <c r="C34" s="228" t="s">
        <v>352</v>
      </c>
      <c r="D34" s="231" t="s">
        <v>281</v>
      </c>
      <c r="E34" s="229" t="s">
        <v>163</v>
      </c>
      <c r="F34" s="27">
        <v>74</v>
      </c>
      <c r="G34" s="195">
        <v>71</v>
      </c>
      <c r="H34" s="27">
        <v>89</v>
      </c>
      <c r="I34" s="227">
        <f t="shared" si="0"/>
        <v>81.5</v>
      </c>
      <c r="J34" s="118"/>
      <c r="K34" s="173">
        <f t="shared" si="1"/>
        <v>81.5</v>
      </c>
      <c r="L34" s="206">
        <f>MIN(F34:H34)</f>
        <v>71</v>
      </c>
      <c r="M34" s="22">
        <f t="shared" si="3"/>
        <v>71</v>
      </c>
    </row>
    <row r="35" spans="1:13" ht="15" customHeight="1">
      <c r="A35" s="92" t="s">
        <v>74</v>
      </c>
      <c r="B35" s="368" t="s">
        <v>344</v>
      </c>
      <c r="C35" s="372" t="s">
        <v>345</v>
      </c>
      <c r="D35" s="377" t="s">
        <v>281</v>
      </c>
      <c r="E35" s="379" t="s">
        <v>265</v>
      </c>
      <c r="F35" s="202">
        <v>72</v>
      </c>
      <c r="G35" s="202">
        <v>74</v>
      </c>
      <c r="H35" s="222">
        <v>0</v>
      </c>
      <c r="I35" s="203">
        <f t="shared" si="0"/>
        <v>73</v>
      </c>
      <c r="J35" s="204"/>
      <c r="K35" s="205">
        <f t="shared" si="1"/>
        <v>73</v>
      </c>
      <c r="L35" s="206">
        <f>MIN(F35:H35)</f>
        <v>0</v>
      </c>
      <c r="M35" s="22">
        <f t="shared" si="3"/>
        <v>0</v>
      </c>
    </row>
    <row r="36" spans="1:13" ht="15" customHeight="1" thickBot="1">
      <c r="A36" s="93" t="s">
        <v>472</v>
      </c>
      <c r="B36" s="346" t="s">
        <v>390</v>
      </c>
      <c r="C36" s="297" t="s">
        <v>391</v>
      </c>
      <c r="D36" s="333" t="s">
        <v>418</v>
      </c>
      <c r="E36" s="296" t="s">
        <v>392</v>
      </c>
      <c r="F36" s="31">
        <v>69</v>
      </c>
      <c r="G36" s="31">
        <v>0</v>
      </c>
      <c r="H36" s="196">
        <v>0</v>
      </c>
      <c r="I36" s="32">
        <f t="shared" si="0"/>
        <v>34.5</v>
      </c>
      <c r="J36" s="125"/>
      <c r="K36" s="58">
        <f t="shared" si="1"/>
        <v>34.5</v>
      </c>
      <c r="L36" s="206">
        <f>MIN(F36:H36)</f>
        <v>0</v>
      </c>
      <c r="M36" s="22">
        <f t="shared" si="3"/>
        <v>0</v>
      </c>
    </row>
    <row r="37" ht="15" customHeight="1" thickBot="1"/>
    <row r="38" spans="2:10" ht="15" customHeight="1">
      <c r="B38" s="36" t="s">
        <v>40</v>
      </c>
      <c r="C38" s="461" t="s">
        <v>26</v>
      </c>
      <c r="D38" s="461"/>
      <c r="E38" s="52" t="s">
        <v>9</v>
      </c>
      <c r="F38" s="459" t="s">
        <v>39</v>
      </c>
      <c r="G38" s="459"/>
      <c r="H38" s="459"/>
      <c r="I38" s="45"/>
      <c r="J38" s="45"/>
    </row>
    <row r="39" spans="2:10" ht="15" customHeight="1">
      <c r="B39" s="40" t="s">
        <v>52</v>
      </c>
      <c r="C39" s="449" t="s">
        <v>433</v>
      </c>
      <c r="D39" s="450"/>
      <c r="E39" s="65" t="s">
        <v>432</v>
      </c>
      <c r="F39" s="476"/>
      <c r="G39" s="476"/>
      <c r="H39" s="476"/>
      <c r="I39" s="53"/>
      <c r="J39" s="53"/>
    </row>
    <row r="40" spans="2:10" ht="15" customHeight="1">
      <c r="B40" s="40" t="s">
        <v>53</v>
      </c>
      <c r="C40" s="449" t="s">
        <v>309</v>
      </c>
      <c r="D40" s="450"/>
      <c r="E40" s="65" t="s">
        <v>310</v>
      </c>
      <c r="F40" s="476"/>
      <c r="G40" s="476"/>
      <c r="H40" s="476"/>
      <c r="I40" s="48"/>
      <c r="J40" s="48"/>
    </row>
    <row r="41" spans="2:10" ht="15" customHeight="1">
      <c r="B41" s="40"/>
      <c r="C41" s="475" t="s">
        <v>457</v>
      </c>
      <c r="D41" s="475"/>
      <c r="E41" s="65" t="s">
        <v>460</v>
      </c>
      <c r="F41" s="476"/>
      <c r="G41" s="476"/>
      <c r="H41" s="476"/>
      <c r="I41" s="48"/>
      <c r="J41" s="48"/>
    </row>
    <row r="42" spans="2:10" ht="15" customHeight="1">
      <c r="B42" s="40"/>
      <c r="C42" s="475"/>
      <c r="D42" s="475"/>
      <c r="E42" s="65"/>
      <c r="F42" s="476"/>
      <c r="G42" s="476"/>
      <c r="H42" s="476"/>
      <c r="I42" s="48"/>
      <c r="J42" s="48"/>
    </row>
    <row r="43" spans="2:10" ht="15" customHeight="1">
      <c r="B43" s="40"/>
      <c r="C43" s="475"/>
      <c r="D43" s="475"/>
      <c r="E43" s="65"/>
      <c r="F43" s="476"/>
      <c r="G43" s="476"/>
      <c r="H43" s="476"/>
      <c r="I43" s="48"/>
      <c r="J43" s="48"/>
    </row>
    <row r="44" spans="2:10" ht="15" customHeight="1">
      <c r="B44" s="38" t="s">
        <v>44</v>
      </c>
      <c r="C44" s="475" t="s">
        <v>145</v>
      </c>
      <c r="D44" s="475"/>
      <c r="E44" s="65" t="s">
        <v>150</v>
      </c>
      <c r="F44" s="476"/>
      <c r="G44" s="476"/>
      <c r="H44" s="476"/>
      <c r="I44" s="47"/>
      <c r="J44" s="47"/>
    </row>
    <row r="45" spans="2:10" ht="15" customHeight="1" thickBot="1">
      <c r="B45" s="43" t="s">
        <v>45</v>
      </c>
      <c r="C45" s="445" t="s">
        <v>146</v>
      </c>
      <c r="D45" s="445"/>
      <c r="E45" s="68" t="s">
        <v>147</v>
      </c>
      <c r="F45" s="477"/>
      <c r="G45" s="477"/>
      <c r="H45" s="477"/>
      <c r="I45" s="54"/>
      <c r="J45" s="54"/>
    </row>
    <row r="47" ht="12.75">
      <c r="E47" s="55"/>
    </row>
  </sheetData>
  <sheetProtection/>
  <mergeCells count="28">
    <mergeCell ref="A2:L2"/>
    <mergeCell ref="A1:L1"/>
    <mergeCell ref="C45:D45"/>
    <mergeCell ref="F45:H45"/>
    <mergeCell ref="C43:D43"/>
    <mergeCell ref="F43:H43"/>
    <mergeCell ref="C44:D44"/>
    <mergeCell ref="F44:H44"/>
    <mergeCell ref="C41:D41"/>
    <mergeCell ref="F41:H41"/>
    <mergeCell ref="C42:D42"/>
    <mergeCell ref="F42:H42"/>
    <mergeCell ref="C39:D39"/>
    <mergeCell ref="F39:H39"/>
    <mergeCell ref="C40:D40"/>
    <mergeCell ref="F40:H40"/>
    <mergeCell ref="C38:D38"/>
    <mergeCell ref="F38:H38"/>
    <mergeCell ref="D6:D7"/>
    <mergeCell ref="E6:E7"/>
    <mergeCell ref="F6:H6"/>
    <mergeCell ref="I6:I7"/>
    <mergeCell ref="A3:B4"/>
    <mergeCell ref="A6:A7"/>
    <mergeCell ref="B6:B7"/>
    <mergeCell ref="C6:C7"/>
    <mergeCell ref="J6:J7"/>
    <mergeCell ref="K6:K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9.375" style="0" customWidth="1"/>
    <col min="3" max="3" width="8.125" style="0" customWidth="1"/>
    <col min="4" max="4" width="26.375" style="0" customWidth="1"/>
    <col min="5" max="5" width="15.875" style="0" customWidth="1"/>
    <col min="6" max="8" width="6.75390625" style="22" customWidth="1"/>
    <col min="9" max="9" width="9.25390625" style="22" customWidth="1"/>
    <col min="10" max="10" width="5.875" style="22" customWidth="1"/>
    <col min="11" max="11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7" ht="15" customHeight="1">
      <c r="A3" s="473" t="s">
        <v>215</v>
      </c>
      <c r="B3" s="473"/>
      <c r="C3" s="50"/>
      <c r="D3" s="21"/>
      <c r="E3" s="21"/>
      <c r="F3" s="21"/>
      <c r="G3" s="21"/>
    </row>
    <row r="4" spans="1:7" ht="15" customHeight="1">
      <c r="A4" s="473"/>
      <c r="B4" s="473"/>
      <c r="C4" s="50"/>
      <c r="D4" s="21"/>
      <c r="E4" s="21"/>
      <c r="F4" s="21"/>
      <c r="G4" s="21"/>
    </row>
    <row r="6" spans="1:13" ht="12.75" customHeight="1">
      <c r="A6" s="467" t="s">
        <v>25</v>
      </c>
      <c r="B6" s="465" t="s">
        <v>26</v>
      </c>
      <c r="C6" s="465" t="s">
        <v>9</v>
      </c>
      <c r="D6" s="465" t="s">
        <v>27</v>
      </c>
      <c r="E6" s="465" t="s">
        <v>28</v>
      </c>
      <c r="F6" s="474" t="s">
        <v>32</v>
      </c>
      <c r="G6" s="474"/>
      <c r="H6" s="474"/>
      <c r="I6" s="471" t="s">
        <v>34</v>
      </c>
      <c r="J6" s="471" t="s">
        <v>47</v>
      </c>
      <c r="K6" s="457" t="s">
        <v>35</v>
      </c>
      <c r="L6" s="22"/>
      <c r="M6" s="22"/>
    </row>
    <row r="7" spans="1:13" ht="13.5" thickBot="1">
      <c r="A7" s="467"/>
      <c r="B7" s="465"/>
      <c r="C7" s="465"/>
      <c r="D7" s="465"/>
      <c r="E7" s="465"/>
      <c r="F7" s="23" t="s">
        <v>36</v>
      </c>
      <c r="G7" s="23" t="s">
        <v>37</v>
      </c>
      <c r="H7" s="23" t="s">
        <v>38</v>
      </c>
      <c r="I7" s="471"/>
      <c r="J7" s="471"/>
      <c r="K7" s="457"/>
      <c r="L7" s="22"/>
      <c r="M7" s="22"/>
    </row>
    <row r="8" spans="1:13" ht="15" customHeight="1">
      <c r="A8" s="95" t="s">
        <v>48</v>
      </c>
      <c r="B8" s="423" t="s">
        <v>206</v>
      </c>
      <c r="C8" s="426" t="s">
        <v>207</v>
      </c>
      <c r="D8" s="210" t="s">
        <v>108</v>
      </c>
      <c r="E8" s="210" t="s">
        <v>208</v>
      </c>
      <c r="F8" s="25">
        <v>100</v>
      </c>
      <c r="G8" s="25">
        <v>100</v>
      </c>
      <c r="H8" s="194">
        <v>100</v>
      </c>
      <c r="I8" s="71">
        <f aca="true" t="shared" si="0" ref="I8:I33">(F8+G8+H8-MIN(F8:H8))/2</f>
        <v>100</v>
      </c>
      <c r="J8" s="94">
        <v>1</v>
      </c>
      <c r="K8" s="73">
        <f aca="true" t="shared" si="1" ref="K8:K33">I8</f>
        <v>100</v>
      </c>
      <c r="L8" s="179"/>
      <c r="M8" s="22">
        <f aca="true" t="shared" si="2" ref="M8:M33">MIN(F8:H8)</f>
        <v>100</v>
      </c>
    </row>
    <row r="9" spans="1:13" ht="15" customHeight="1">
      <c r="A9" s="92" t="s">
        <v>49</v>
      </c>
      <c r="B9" s="176" t="s">
        <v>81</v>
      </c>
      <c r="C9" s="155" t="s">
        <v>82</v>
      </c>
      <c r="D9" s="147" t="s">
        <v>218</v>
      </c>
      <c r="E9" s="149" t="s">
        <v>163</v>
      </c>
      <c r="F9" s="27">
        <v>100</v>
      </c>
      <c r="G9" s="27">
        <v>100</v>
      </c>
      <c r="H9" s="195">
        <v>100</v>
      </c>
      <c r="I9" s="28">
        <f t="shared" si="0"/>
        <v>100</v>
      </c>
      <c r="J9" s="56">
        <v>2</v>
      </c>
      <c r="K9" s="57">
        <f t="shared" si="1"/>
        <v>100</v>
      </c>
      <c r="L9" s="206">
        <f>MIN(F9:H9)</f>
        <v>100</v>
      </c>
      <c r="M9" s="22">
        <f t="shared" si="2"/>
        <v>100</v>
      </c>
    </row>
    <row r="10" spans="1:13" ht="15" customHeight="1">
      <c r="A10" s="92" t="s">
        <v>50</v>
      </c>
      <c r="B10" s="178" t="s">
        <v>202</v>
      </c>
      <c r="C10" s="154" t="s">
        <v>203</v>
      </c>
      <c r="D10" s="142" t="s">
        <v>108</v>
      </c>
      <c r="E10" s="142" t="s">
        <v>163</v>
      </c>
      <c r="F10" s="27">
        <v>100</v>
      </c>
      <c r="G10" s="27">
        <v>100</v>
      </c>
      <c r="H10" s="195">
        <v>100</v>
      </c>
      <c r="I10" s="28">
        <f t="shared" si="0"/>
        <v>100</v>
      </c>
      <c r="J10" s="56">
        <v>3</v>
      </c>
      <c r="K10" s="57">
        <f t="shared" si="1"/>
        <v>100</v>
      </c>
      <c r="L10" s="179"/>
      <c r="M10" s="22">
        <f t="shared" si="2"/>
        <v>100</v>
      </c>
    </row>
    <row r="11" spans="1:13" ht="15" customHeight="1">
      <c r="A11" s="92" t="s">
        <v>478</v>
      </c>
      <c r="B11" s="178" t="s">
        <v>195</v>
      </c>
      <c r="C11" s="153" t="s">
        <v>196</v>
      </c>
      <c r="D11" s="142" t="s">
        <v>108</v>
      </c>
      <c r="E11" s="142" t="s">
        <v>157</v>
      </c>
      <c r="F11" s="195">
        <v>98</v>
      </c>
      <c r="G11" s="27">
        <v>100</v>
      </c>
      <c r="H11" s="27">
        <v>100</v>
      </c>
      <c r="I11" s="28">
        <f t="shared" si="0"/>
        <v>100</v>
      </c>
      <c r="J11" s="56"/>
      <c r="K11" s="57">
        <f t="shared" si="1"/>
        <v>100</v>
      </c>
      <c r="L11" s="179"/>
      <c r="M11" s="22">
        <f t="shared" si="2"/>
        <v>98</v>
      </c>
    </row>
    <row r="12" spans="1:13" ht="15" customHeight="1">
      <c r="A12" s="92" t="s">
        <v>478</v>
      </c>
      <c r="B12" s="178" t="s">
        <v>107</v>
      </c>
      <c r="C12" s="154" t="s">
        <v>213</v>
      </c>
      <c r="D12" s="142" t="s">
        <v>108</v>
      </c>
      <c r="E12" s="142" t="s">
        <v>194</v>
      </c>
      <c r="F12" s="27">
        <v>100</v>
      </c>
      <c r="G12" s="195">
        <v>98</v>
      </c>
      <c r="H12" s="27">
        <v>100</v>
      </c>
      <c r="I12" s="28">
        <f t="shared" si="0"/>
        <v>100</v>
      </c>
      <c r="J12" s="56"/>
      <c r="K12" s="57">
        <f t="shared" si="1"/>
        <v>100</v>
      </c>
      <c r="L12" s="179"/>
      <c r="M12" s="22">
        <f t="shared" si="2"/>
        <v>98</v>
      </c>
    </row>
    <row r="13" spans="1:13" ht="15" customHeight="1">
      <c r="A13" s="92" t="s">
        <v>478</v>
      </c>
      <c r="B13" s="176" t="s">
        <v>168</v>
      </c>
      <c r="C13" s="155" t="s">
        <v>169</v>
      </c>
      <c r="D13" s="149" t="s">
        <v>166</v>
      </c>
      <c r="E13" s="149" t="s">
        <v>167</v>
      </c>
      <c r="F13" s="195">
        <v>98</v>
      </c>
      <c r="G13" s="27">
        <v>100</v>
      </c>
      <c r="H13" s="27">
        <v>100</v>
      </c>
      <c r="I13" s="28">
        <f t="shared" si="0"/>
        <v>100</v>
      </c>
      <c r="J13" s="56"/>
      <c r="K13" s="57">
        <f t="shared" si="1"/>
        <v>100</v>
      </c>
      <c r="L13" s="179"/>
      <c r="M13" s="22">
        <f t="shared" si="2"/>
        <v>98</v>
      </c>
    </row>
    <row r="14" spans="1:13" ht="15" customHeight="1">
      <c r="A14" s="92" t="s">
        <v>477</v>
      </c>
      <c r="B14" s="178" t="s">
        <v>197</v>
      </c>
      <c r="C14" s="153" t="s">
        <v>198</v>
      </c>
      <c r="D14" s="193" t="s">
        <v>108</v>
      </c>
      <c r="E14" s="142" t="s">
        <v>199</v>
      </c>
      <c r="F14" s="27">
        <v>100</v>
      </c>
      <c r="G14" s="195">
        <v>94</v>
      </c>
      <c r="H14" s="27">
        <v>100</v>
      </c>
      <c r="I14" s="28">
        <f t="shared" si="0"/>
        <v>100</v>
      </c>
      <c r="J14" s="56"/>
      <c r="K14" s="57">
        <f t="shared" si="1"/>
        <v>100</v>
      </c>
      <c r="L14" s="179"/>
      <c r="M14" s="22">
        <f t="shared" si="2"/>
        <v>94</v>
      </c>
    </row>
    <row r="15" spans="1:13" ht="15" customHeight="1">
      <c r="A15" s="92" t="s">
        <v>477</v>
      </c>
      <c r="B15" s="178" t="s">
        <v>200</v>
      </c>
      <c r="C15" s="266" t="s">
        <v>201</v>
      </c>
      <c r="D15" s="267" t="s">
        <v>108</v>
      </c>
      <c r="E15" s="231" t="s">
        <v>167</v>
      </c>
      <c r="F15" s="195">
        <v>94</v>
      </c>
      <c r="G15" s="27">
        <v>100</v>
      </c>
      <c r="H15" s="27">
        <v>100</v>
      </c>
      <c r="I15" s="28">
        <f t="shared" si="0"/>
        <v>100</v>
      </c>
      <c r="J15" s="56"/>
      <c r="K15" s="57">
        <f t="shared" si="1"/>
        <v>100</v>
      </c>
      <c r="L15" s="179"/>
      <c r="M15" s="22">
        <f t="shared" si="2"/>
        <v>94</v>
      </c>
    </row>
    <row r="16" spans="1:13" ht="15" customHeight="1">
      <c r="A16" s="92" t="s">
        <v>56</v>
      </c>
      <c r="B16" s="177" t="s">
        <v>252</v>
      </c>
      <c r="C16" s="154" t="s">
        <v>253</v>
      </c>
      <c r="D16" s="142" t="s">
        <v>108</v>
      </c>
      <c r="E16" s="231" t="s">
        <v>265</v>
      </c>
      <c r="F16" s="27">
        <v>100</v>
      </c>
      <c r="G16" s="27">
        <v>98</v>
      </c>
      <c r="H16" s="195">
        <v>98</v>
      </c>
      <c r="I16" s="28">
        <f t="shared" si="0"/>
        <v>99</v>
      </c>
      <c r="J16" s="56"/>
      <c r="K16" s="57">
        <f t="shared" si="1"/>
        <v>99</v>
      </c>
      <c r="L16" s="22"/>
      <c r="M16" s="22">
        <f t="shared" si="2"/>
        <v>98</v>
      </c>
    </row>
    <row r="17" spans="1:13" ht="15" customHeight="1">
      <c r="A17" s="92" t="s">
        <v>57</v>
      </c>
      <c r="B17" s="178" t="s">
        <v>185</v>
      </c>
      <c r="C17" s="192" t="s">
        <v>186</v>
      </c>
      <c r="D17" s="376" t="s">
        <v>442</v>
      </c>
      <c r="E17" s="193" t="s">
        <v>187</v>
      </c>
      <c r="F17" s="27">
        <v>100</v>
      </c>
      <c r="G17" s="27">
        <v>98</v>
      </c>
      <c r="H17" s="195">
        <v>94</v>
      </c>
      <c r="I17" s="28">
        <f t="shared" si="0"/>
        <v>99</v>
      </c>
      <c r="J17" s="56"/>
      <c r="K17" s="57">
        <f t="shared" si="1"/>
        <v>99</v>
      </c>
      <c r="L17" s="179"/>
      <c r="M17" s="22">
        <f t="shared" si="2"/>
        <v>94</v>
      </c>
    </row>
    <row r="18" spans="1:13" ht="15" customHeight="1">
      <c r="A18" s="92" t="s">
        <v>251</v>
      </c>
      <c r="B18" s="178" t="s">
        <v>204</v>
      </c>
      <c r="C18" s="153" t="s">
        <v>205</v>
      </c>
      <c r="D18" s="148" t="s">
        <v>365</v>
      </c>
      <c r="E18" s="231" t="s">
        <v>405</v>
      </c>
      <c r="F18" s="27">
        <v>96</v>
      </c>
      <c r="G18" s="195">
        <v>93</v>
      </c>
      <c r="H18" s="27">
        <v>100</v>
      </c>
      <c r="I18" s="28">
        <f t="shared" si="0"/>
        <v>98</v>
      </c>
      <c r="J18" s="56"/>
      <c r="K18" s="57">
        <f t="shared" si="1"/>
        <v>98</v>
      </c>
      <c r="L18" s="179"/>
      <c r="M18" s="22">
        <f t="shared" si="2"/>
        <v>93</v>
      </c>
    </row>
    <row r="19" spans="1:13" ht="15" customHeight="1">
      <c r="A19" s="92" t="s">
        <v>58</v>
      </c>
      <c r="B19" s="166" t="s">
        <v>339</v>
      </c>
      <c r="C19" s="228" t="s">
        <v>340</v>
      </c>
      <c r="D19" s="229" t="s">
        <v>442</v>
      </c>
      <c r="E19" s="229" t="s">
        <v>341</v>
      </c>
      <c r="F19" s="27">
        <v>98</v>
      </c>
      <c r="G19" s="27">
        <v>98</v>
      </c>
      <c r="H19" s="195">
        <v>88</v>
      </c>
      <c r="I19" s="28">
        <f t="shared" si="0"/>
        <v>98</v>
      </c>
      <c r="J19" s="28"/>
      <c r="K19" s="57">
        <f t="shared" si="1"/>
        <v>98</v>
      </c>
      <c r="L19" s="22"/>
      <c r="M19" s="22">
        <f t="shared" si="2"/>
        <v>88</v>
      </c>
    </row>
    <row r="20" spans="1:13" ht="15" customHeight="1">
      <c r="A20" s="92" t="s">
        <v>59</v>
      </c>
      <c r="B20" s="177" t="s">
        <v>130</v>
      </c>
      <c r="C20" s="211" t="s">
        <v>139</v>
      </c>
      <c r="D20" s="145" t="s">
        <v>88</v>
      </c>
      <c r="E20" s="212" t="s">
        <v>282</v>
      </c>
      <c r="F20" s="195">
        <v>93</v>
      </c>
      <c r="G20" s="27">
        <v>100</v>
      </c>
      <c r="H20" s="27">
        <v>95</v>
      </c>
      <c r="I20" s="28">
        <f t="shared" si="0"/>
        <v>97.5</v>
      </c>
      <c r="J20" s="56"/>
      <c r="K20" s="57">
        <f t="shared" si="1"/>
        <v>97.5</v>
      </c>
      <c r="L20" s="179"/>
      <c r="M20" s="22">
        <f t="shared" si="2"/>
        <v>93</v>
      </c>
    </row>
    <row r="21" spans="1:13" ht="15" customHeight="1">
      <c r="A21" s="92" t="s">
        <v>60</v>
      </c>
      <c r="B21" s="176" t="s">
        <v>153</v>
      </c>
      <c r="C21" s="155" t="s">
        <v>154</v>
      </c>
      <c r="D21" s="229" t="s">
        <v>442</v>
      </c>
      <c r="E21" s="149" t="s">
        <v>155</v>
      </c>
      <c r="F21" s="195">
        <v>94</v>
      </c>
      <c r="G21" s="27">
        <v>96</v>
      </c>
      <c r="H21" s="27">
        <v>98</v>
      </c>
      <c r="I21" s="28">
        <f t="shared" si="0"/>
        <v>97</v>
      </c>
      <c r="J21" s="56"/>
      <c r="K21" s="57">
        <f t="shared" si="1"/>
        <v>97</v>
      </c>
      <c r="L21" s="206">
        <f>MIN(F21:H21)</f>
        <v>94</v>
      </c>
      <c r="M21" s="22">
        <f t="shared" si="2"/>
        <v>94</v>
      </c>
    </row>
    <row r="22" spans="1:13" ht="15" customHeight="1">
      <c r="A22" s="92" t="s">
        <v>61</v>
      </c>
      <c r="B22" s="178" t="s">
        <v>188</v>
      </c>
      <c r="C22" s="153" t="s">
        <v>189</v>
      </c>
      <c r="D22" s="229" t="s">
        <v>442</v>
      </c>
      <c r="E22" s="142" t="s">
        <v>190</v>
      </c>
      <c r="F22" s="195">
        <v>92</v>
      </c>
      <c r="G22" s="27">
        <v>94</v>
      </c>
      <c r="H22" s="27">
        <v>96</v>
      </c>
      <c r="I22" s="28">
        <f t="shared" si="0"/>
        <v>95</v>
      </c>
      <c r="J22" s="56"/>
      <c r="K22" s="57">
        <f t="shared" si="1"/>
        <v>95</v>
      </c>
      <c r="L22" s="22"/>
      <c r="M22" s="22">
        <f t="shared" si="2"/>
        <v>92</v>
      </c>
    </row>
    <row r="23" spans="1:13" ht="15" customHeight="1">
      <c r="A23" s="92" t="s">
        <v>62</v>
      </c>
      <c r="B23" s="177" t="s">
        <v>321</v>
      </c>
      <c r="C23" s="265" t="s">
        <v>322</v>
      </c>
      <c r="D23" s="335" t="s">
        <v>418</v>
      </c>
      <c r="E23" s="231" t="s">
        <v>315</v>
      </c>
      <c r="F23" s="27">
        <v>95</v>
      </c>
      <c r="G23" s="195">
        <v>88</v>
      </c>
      <c r="H23" s="27">
        <v>95</v>
      </c>
      <c r="I23" s="28">
        <f t="shared" si="0"/>
        <v>95</v>
      </c>
      <c r="J23" s="56"/>
      <c r="K23" s="57">
        <f t="shared" si="1"/>
        <v>95</v>
      </c>
      <c r="L23" s="22"/>
      <c r="M23" s="22">
        <f t="shared" si="2"/>
        <v>88</v>
      </c>
    </row>
    <row r="24" spans="1:13" ht="15" customHeight="1">
      <c r="A24" s="92" t="s">
        <v>63</v>
      </c>
      <c r="B24" s="166" t="s">
        <v>263</v>
      </c>
      <c r="C24" s="141" t="s">
        <v>264</v>
      </c>
      <c r="D24" s="148" t="s">
        <v>281</v>
      </c>
      <c r="E24" s="229" t="s">
        <v>412</v>
      </c>
      <c r="F24" s="27">
        <v>90</v>
      </c>
      <c r="G24" s="27">
        <v>100</v>
      </c>
      <c r="H24" s="195">
        <v>83</v>
      </c>
      <c r="I24" s="28">
        <f t="shared" si="0"/>
        <v>95</v>
      </c>
      <c r="J24" s="56"/>
      <c r="K24" s="57">
        <f t="shared" si="1"/>
        <v>95</v>
      </c>
      <c r="L24" s="22"/>
      <c r="M24" s="22">
        <f t="shared" si="2"/>
        <v>83</v>
      </c>
    </row>
    <row r="25" spans="1:13" ht="15" customHeight="1">
      <c r="A25" s="92" t="s">
        <v>64</v>
      </c>
      <c r="B25" s="166" t="s">
        <v>334</v>
      </c>
      <c r="C25" s="141" t="s">
        <v>335</v>
      </c>
      <c r="D25" s="377" t="s">
        <v>281</v>
      </c>
      <c r="E25" s="147" t="s">
        <v>336</v>
      </c>
      <c r="F25" s="27">
        <v>100</v>
      </c>
      <c r="G25" s="27">
        <v>87</v>
      </c>
      <c r="H25" s="195">
        <v>76</v>
      </c>
      <c r="I25" s="28">
        <f t="shared" si="0"/>
        <v>93.5</v>
      </c>
      <c r="J25" s="28"/>
      <c r="K25" s="57">
        <f t="shared" si="1"/>
        <v>93.5</v>
      </c>
      <c r="L25" s="22"/>
      <c r="M25" s="22">
        <f t="shared" si="2"/>
        <v>76</v>
      </c>
    </row>
    <row r="26" spans="1:13" ht="15" customHeight="1">
      <c r="A26" s="92" t="s">
        <v>65</v>
      </c>
      <c r="B26" s="178" t="s">
        <v>209</v>
      </c>
      <c r="C26" s="153" t="s">
        <v>210</v>
      </c>
      <c r="D26" s="142" t="s">
        <v>117</v>
      </c>
      <c r="E26" s="142" t="s">
        <v>211</v>
      </c>
      <c r="F26" s="27">
        <v>95</v>
      </c>
      <c r="G26" s="27">
        <v>90</v>
      </c>
      <c r="H26" s="195">
        <v>89</v>
      </c>
      <c r="I26" s="28">
        <f t="shared" si="0"/>
        <v>92.5</v>
      </c>
      <c r="J26" s="56"/>
      <c r="K26" s="57">
        <f t="shared" si="1"/>
        <v>92.5</v>
      </c>
      <c r="L26" s="179"/>
      <c r="M26" s="22">
        <f t="shared" si="2"/>
        <v>89</v>
      </c>
    </row>
    <row r="27" spans="1:13" ht="15" customHeight="1">
      <c r="A27" s="92" t="s">
        <v>66</v>
      </c>
      <c r="B27" s="177" t="s">
        <v>294</v>
      </c>
      <c r="C27" s="154" t="s">
        <v>295</v>
      </c>
      <c r="D27" s="229" t="s">
        <v>442</v>
      </c>
      <c r="E27" s="148" t="s">
        <v>152</v>
      </c>
      <c r="F27" s="27">
        <v>95</v>
      </c>
      <c r="G27" s="195">
        <v>82</v>
      </c>
      <c r="H27" s="27">
        <v>90</v>
      </c>
      <c r="I27" s="28">
        <f t="shared" si="0"/>
        <v>92.5</v>
      </c>
      <c r="J27" s="56"/>
      <c r="K27" s="57">
        <f t="shared" si="1"/>
        <v>92.5</v>
      </c>
      <c r="L27" s="179"/>
      <c r="M27" s="22">
        <f t="shared" si="2"/>
        <v>82</v>
      </c>
    </row>
    <row r="28" spans="1:13" ht="15" customHeight="1">
      <c r="A28" s="92" t="s">
        <v>67</v>
      </c>
      <c r="B28" s="177" t="s">
        <v>409</v>
      </c>
      <c r="C28" s="265" t="s">
        <v>410</v>
      </c>
      <c r="D28" s="267" t="s">
        <v>108</v>
      </c>
      <c r="E28" s="231" t="s">
        <v>411</v>
      </c>
      <c r="F28" s="195">
        <v>78</v>
      </c>
      <c r="G28" s="27">
        <v>93</v>
      </c>
      <c r="H28" s="27">
        <v>89</v>
      </c>
      <c r="I28" s="28">
        <f t="shared" si="0"/>
        <v>91</v>
      </c>
      <c r="J28" s="56"/>
      <c r="K28" s="57">
        <f t="shared" si="1"/>
        <v>91</v>
      </c>
      <c r="L28" s="179"/>
      <c r="M28" s="22">
        <f t="shared" si="2"/>
        <v>78</v>
      </c>
    </row>
    <row r="29" spans="1:13" ht="15" customHeight="1">
      <c r="A29" s="92" t="s">
        <v>68</v>
      </c>
      <c r="B29" s="177" t="s">
        <v>299</v>
      </c>
      <c r="C29" s="154" t="s">
        <v>300</v>
      </c>
      <c r="D29" s="142" t="s">
        <v>117</v>
      </c>
      <c r="E29" s="148" t="s">
        <v>217</v>
      </c>
      <c r="F29" s="27">
        <v>95</v>
      </c>
      <c r="G29" s="27">
        <v>85</v>
      </c>
      <c r="H29" s="195">
        <v>83</v>
      </c>
      <c r="I29" s="28">
        <f t="shared" si="0"/>
        <v>90</v>
      </c>
      <c r="J29" s="56"/>
      <c r="K29" s="57">
        <f t="shared" si="1"/>
        <v>90</v>
      </c>
      <c r="L29" s="179"/>
      <c r="M29" s="22">
        <f t="shared" si="2"/>
        <v>83</v>
      </c>
    </row>
    <row r="30" spans="1:13" ht="15" customHeight="1">
      <c r="A30" s="92" t="s">
        <v>69</v>
      </c>
      <c r="B30" s="422" t="s">
        <v>191</v>
      </c>
      <c r="C30" s="425" t="s">
        <v>192</v>
      </c>
      <c r="D30" s="229" t="s">
        <v>442</v>
      </c>
      <c r="E30" s="366" t="s">
        <v>193</v>
      </c>
      <c r="F30" s="202">
        <v>88</v>
      </c>
      <c r="G30" s="202">
        <v>89</v>
      </c>
      <c r="H30" s="195">
        <v>87</v>
      </c>
      <c r="I30" s="28">
        <f t="shared" si="0"/>
        <v>88.5</v>
      </c>
      <c r="J30" s="56"/>
      <c r="K30" s="57">
        <f t="shared" si="1"/>
        <v>88.5</v>
      </c>
      <c r="L30" s="179"/>
      <c r="M30" s="22">
        <f t="shared" si="2"/>
        <v>87</v>
      </c>
    </row>
    <row r="31" spans="1:13" ht="15" customHeight="1">
      <c r="A31" s="92" t="s">
        <v>70</v>
      </c>
      <c r="B31" s="177" t="s">
        <v>359</v>
      </c>
      <c r="C31" s="265" t="s">
        <v>404</v>
      </c>
      <c r="D31" s="267" t="s">
        <v>108</v>
      </c>
      <c r="E31" s="231" t="s">
        <v>167</v>
      </c>
      <c r="F31" s="27">
        <v>84</v>
      </c>
      <c r="G31" s="27">
        <v>84</v>
      </c>
      <c r="H31" s="195">
        <v>75</v>
      </c>
      <c r="I31" s="28">
        <f t="shared" si="0"/>
        <v>84</v>
      </c>
      <c r="J31" s="56"/>
      <c r="K31" s="57">
        <f t="shared" si="1"/>
        <v>84</v>
      </c>
      <c r="L31" s="179"/>
      <c r="M31" s="22">
        <f t="shared" si="2"/>
        <v>75</v>
      </c>
    </row>
    <row r="32" spans="1:13" ht="15" customHeight="1">
      <c r="A32" s="92" t="s">
        <v>71</v>
      </c>
      <c r="B32" s="177" t="s">
        <v>407</v>
      </c>
      <c r="C32" s="265" t="s">
        <v>375</v>
      </c>
      <c r="D32" s="428" t="s">
        <v>375</v>
      </c>
      <c r="E32" s="231" t="s">
        <v>408</v>
      </c>
      <c r="F32" s="27">
        <v>51</v>
      </c>
      <c r="G32" s="27">
        <v>69</v>
      </c>
      <c r="H32" s="195">
        <v>27</v>
      </c>
      <c r="I32" s="28">
        <f t="shared" si="0"/>
        <v>60</v>
      </c>
      <c r="J32" s="56"/>
      <c r="K32" s="57">
        <f t="shared" si="1"/>
        <v>60</v>
      </c>
      <c r="L32" s="179"/>
      <c r="M32" s="22">
        <f t="shared" si="2"/>
        <v>27</v>
      </c>
    </row>
    <row r="33" spans="1:13" ht="15" customHeight="1" thickBot="1">
      <c r="A33" s="93" t="s">
        <v>72</v>
      </c>
      <c r="B33" s="346" t="s">
        <v>337</v>
      </c>
      <c r="C33" s="424" t="s">
        <v>338</v>
      </c>
      <c r="D33" s="427" t="s">
        <v>281</v>
      </c>
      <c r="E33" s="296" t="s">
        <v>406</v>
      </c>
      <c r="F33" s="31">
        <v>0</v>
      </c>
      <c r="G33" s="31">
        <v>0</v>
      </c>
      <c r="H33" s="31">
        <v>0</v>
      </c>
      <c r="I33" s="32">
        <f t="shared" si="0"/>
        <v>0</v>
      </c>
      <c r="J33" s="32"/>
      <c r="K33" s="58">
        <f t="shared" si="1"/>
        <v>0</v>
      </c>
      <c r="L33" s="22"/>
      <c r="M33" s="22">
        <f t="shared" si="2"/>
        <v>0</v>
      </c>
    </row>
    <row r="34" ht="15" customHeight="1" thickBot="1"/>
    <row r="35" spans="2:10" ht="15" customHeight="1">
      <c r="B35" s="36" t="s">
        <v>40</v>
      </c>
      <c r="C35" s="461" t="s">
        <v>26</v>
      </c>
      <c r="D35" s="461"/>
      <c r="E35" s="52" t="s">
        <v>9</v>
      </c>
      <c r="F35" s="459" t="s">
        <v>39</v>
      </c>
      <c r="G35" s="459"/>
      <c r="H35" s="459"/>
      <c r="I35" s="45"/>
      <c r="J35" s="45"/>
    </row>
    <row r="36" spans="2:10" ht="15" customHeight="1">
      <c r="B36" s="40" t="s">
        <v>52</v>
      </c>
      <c r="C36" s="449" t="s">
        <v>433</v>
      </c>
      <c r="D36" s="450"/>
      <c r="E36" s="65" t="s">
        <v>432</v>
      </c>
      <c r="F36" s="476"/>
      <c r="G36" s="476"/>
      <c r="H36" s="476"/>
      <c r="I36" s="53"/>
      <c r="J36" s="53"/>
    </row>
    <row r="37" spans="2:10" ht="15" customHeight="1">
      <c r="B37" s="40" t="s">
        <v>53</v>
      </c>
      <c r="C37" s="475" t="s">
        <v>457</v>
      </c>
      <c r="D37" s="475"/>
      <c r="E37" s="65" t="s">
        <v>460</v>
      </c>
      <c r="F37" s="476"/>
      <c r="G37" s="476"/>
      <c r="H37" s="476"/>
      <c r="I37" s="48"/>
      <c r="J37" s="48"/>
    </row>
    <row r="38" spans="2:10" ht="15" customHeight="1">
      <c r="B38" s="40"/>
      <c r="C38" s="475" t="s">
        <v>458</v>
      </c>
      <c r="D38" s="475"/>
      <c r="E38" s="65" t="s">
        <v>459</v>
      </c>
      <c r="F38" s="476"/>
      <c r="G38" s="476"/>
      <c r="H38" s="476"/>
      <c r="I38" s="48"/>
      <c r="J38" s="48"/>
    </row>
    <row r="39" spans="2:10" ht="15" customHeight="1">
      <c r="B39" s="40"/>
      <c r="C39" s="475"/>
      <c r="D39" s="475"/>
      <c r="E39" s="65"/>
      <c r="F39" s="476"/>
      <c r="G39" s="476"/>
      <c r="H39" s="476"/>
      <c r="I39" s="48"/>
      <c r="J39" s="48"/>
    </row>
    <row r="40" spans="2:10" ht="15" customHeight="1">
      <c r="B40" s="40"/>
      <c r="C40" s="475"/>
      <c r="D40" s="475"/>
      <c r="E40" s="65"/>
      <c r="F40" s="476"/>
      <c r="G40" s="476"/>
      <c r="H40" s="476"/>
      <c r="I40" s="48"/>
      <c r="J40" s="48"/>
    </row>
    <row r="41" spans="2:10" ht="15" customHeight="1">
      <c r="B41" s="38" t="s">
        <v>44</v>
      </c>
      <c r="C41" s="475" t="s">
        <v>145</v>
      </c>
      <c r="D41" s="475"/>
      <c r="E41" s="65" t="s">
        <v>150</v>
      </c>
      <c r="F41" s="476"/>
      <c r="G41" s="476"/>
      <c r="H41" s="476"/>
      <c r="I41" s="47"/>
      <c r="J41" s="47"/>
    </row>
    <row r="42" spans="2:10" ht="15" customHeight="1" thickBot="1">
      <c r="B42" s="43" t="s">
        <v>45</v>
      </c>
      <c r="C42" s="445" t="s">
        <v>146</v>
      </c>
      <c r="D42" s="445"/>
      <c r="E42" s="68" t="s">
        <v>147</v>
      </c>
      <c r="F42" s="477"/>
      <c r="G42" s="477"/>
      <c r="H42" s="477"/>
      <c r="I42" s="54"/>
      <c r="J42" s="54"/>
    </row>
    <row r="44" ht="12.75">
      <c r="E44" s="55"/>
    </row>
  </sheetData>
  <sheetProtection/>
  <mergeCells count="28">
    <mergeCell ref="A2:L2"/>
    <mergeCell ref="A1:L1"/>
    <mergeCell ref="C42:D42"/>
    <mergeCell ref="F42:H42"/>
    <mergeCell ref="C40:D40"/>
    <mergeCell ref="F40:H40"/>
    <mergeCell ref="C41:D41"/>
    <mergeCell ref="F41:H41"/>
    <mergeCell ref="C38:D38"/>
    <mergeCell ref="F38:H38"/>
    <mergeCell ref="C39:D39"/>
    <mergeCell ref="F39:H39"/>
    <mergeCell ref="C36:D36"/>
    <mergeCell ref="F36:H36"/>
    <mergeCell ref="C37:D37"/>
    <mergeCell ref="F37:H37"/>
    <mergeCell ref="C35:D35"/>
    <mergeCell ref="F35:H35"/>
    <mergeCell ref="D6:D7"/>
    <mergeCell ref="E6:E7"/>
    <mergeCell ref="F6:H6"/>
    <mergeCell ref="I6:I7"/>
    <mergeCell ref="A3:B4"/>
    <mergeCell ref="A6:A7"/>
    <mergeCell ref="B6:B7"/>
    <mergeCell ref="C6:C7"/>
    <mergeCell ref="J6:J7"/>
    <mergeCell ref="K6:K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>
      <c r="A3" s="466" t="s">
        <v>75</v>
      </c>
      <c r="B3" s="466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66"/>
      <c r="B4" s="466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3.5" thickBot="1">
      <c r="Q5" s="22"/>
      <c r="S5" s="22"/>
      <c r="T5" s="22"/>
    </row>
    <row r="6" spans="1:20" ht="12.75" customHeight="1" thickBo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463" t="s">
        <v>30</v>
      </c>
      <c r="H6" s="463"/>
      <c r="I6" s="463"/>
      <c r="J6" s="462" t="s">
        <v>31</v>
      </c>
      <c r="K6" s="463" t="s">
        <v>32</v>
      </c>
      <c r="L6" s="463"/>
      <c r="M6" s="463"/>
      <c r="N6" s="462" t="s">
        <v>33</v>
      </c>
      <c r="O6" s="462" t="s">
        <v>34</v>
      </c>
      <c r="P6" s="457" t="s">
        <v>35</v>
      </c>
      <c r="S6" s="22"/>
      <c r="T6" s="22"/>
    </row>
    <row r="7" spans="1:20" ht="13.5" thickBot="1">
      <c r="A7" s="468"/>
      <c r="B7" s="465"/>
      <c r="C7" s="465"/>
      <c r="D7" s="465"/>
      <c r="E7" s="465"/>
      <c r="F7" s="465"/>
      <c r="G7" s="23" t="s">
        <v>36</v>
      </c>
      <c r="H7" s="23" t="s">
        <v>37</v>
      </c>
      <c r="I7" s="23" t="s">
        <v>38</v>
      </c>
      <c r="J7" s="462"/>
      <c r="K7" s="79" t="s">
        <v>36</v>
      </c>
      <c r="L7" s="23" t="s">
        <v>37</v>
      </c>
      <c r="M7" s="23" t="s">
        <v>38</v>
      </c>
      <c r="N7" s="462"/>
      <c r="O7" s="462"/>
      <c r="P7" s="457"/>
      <c r="S7" s="22"/>
      <c r="T7" s="22"/>
    </row>
    <row r="8" spans="1:20" ht="15" customHeight="1">
      <c r="A8" s="80">
        <v>1</v>
      </c>
      <c r="B8" s="285" t="s">
        <v>160</v>
      </c>
      <c r="C8" s="261" t="s">
        <v>161</v>
      </c>
      <c r="D8" s="262" t="s">
        <v>108</v>
      </c>
      <c r="E8" s="262" t="s">
        <v>413</v>
      </c>
      <c r="F8" s="312" t="s">
        <v>87</v>
      </c>
      <c r="G8" s="183">
        <v>89</v>
      </c>
      <c r="H8" s="183">
        <v>89</v>
      </c>
      <c r="I8" s="183">
        <v>88</v>
      </c>
      <c r="J8" s="250">
        <f>AVERAGE(G8:I8)</f>
        <v>88.66666666666667</v>
      </c>
      <c r="K8" s="233">
        <v>100</v>
      </c>
      <c r="L8" s="233">
        <v>98</v>
      </c>
      <c r="M8" s="234">
        <v>95</v>
      </c>
      <c r="N8" s="251">
        <f>((K8+L8+M8)-MIN(K8:M8))/2</f>
        <v>99</v>
      </c>
      <c r="O8" s="250">
        <f>J8+N8</f>
        <v>187.66666666666669</v>
      </c>
      <c r="P8" s="252">
        <f>O8</f>
        <v>187.66666666666669</v>
      </c>
      <c r="S8" s="22"/>
      <c r="T8" s="22"/>
    </row>
    <row r="9" spans="1:20" ht="15" customHeight="1">
      <c r="A9" s="26">
        <v>2</v>
      </c>
      <c r="B9" s="246" t="s">
        <v>291</v>
      </c>
      <c r="C9" s="228" t="s">
        <v>292</v>
      </c>
      <c r="D9" s="229" t="s">
        <v>166</v>
      </c>
      <c r="E9" s="229" t="s">
        <v>414</v>
      </c>
      <c r="F9" s="337" t="s">
        <v>112</v>
      </c>
      <c r="G9" s="89">
        <v>88</v>
      </c>
      <c r="H9" s="89">
        <v>85</v>
      </c>
      <c r="I9" s="89">
        <v>86</v>
      </c>
      <c r="J9" s="238">
        <f>AVERAGE(G9:I9)</f>
        <v>86.33333333333333</v>
      </c>
      <c r="K9" s="237">
        <v>100</v>
      </c>
      <c r="L9" s="237">
        <v>100</v>
      </c>
      <c r="M9" s="339">
        <v>88</v>
      </c>
      <c r="N9" s="239">
        <f>((K9+L9+M9)-MIN(K9:M9))/2</f>
        <v>100</v>
      </c>
      <c r="O9" s="238">
        <f>J9+N9</f>
        <v>186.33333333333331</v>
      </c>
      <c r="P9" s="240">
        <f>O9</f>
        <v>186.33333333333331</v>
      </c>
      <c r="S9" s="22"/>
      <c r="T9" s="22"/>
    </row>
    <row r="10" spans="1:20" ht="15" customHeight="1">
      <c r="A10" s="26">
        <v>3</v>
      </c>
      <c r="B10" s="286" t="s">
        <v>121</v>
      </c>
      <c r="C10" s="224" t="s">
        <v>122</v>
      </c>
      <c r="D10" s="223" t="s">
        <v>218</v>
      </c>
      <c r="E10" s="225" t="s">
        <v>124</v>
      </c>
      <c r="F10" s="224" t="s">
        <v>87</v>
      </c>
      <c r="G10" s="89">
        <v>87</v>
      </c>
      <c r="H10" s="89">
        <v>84</v>
      </c>
      <c r="I10" s="89">
        <v>85</v>
      </c>
      <c r="J10" s="238">
        <f>AVERAGE(G10:I10)</f>
        <v>85.33333333333333</v>
      </c>
      <c r="K10" s="237">
        <v>100</v>
      </c>
      <c r="L10" s="339">
        <v>94</v>
      </c>
      <c r="M10" s="237">
        <v>100</v>
      </c>
      <c r="N10" s="239">
        <f>((K10+L10+M10)-MIN(K10:M10))/2</f>
        <v>100</v>
      </c>
      <c r="O10" s="238">
        <f>J10+N10</f>
        <v>185.33333333333331</v>
      </c>
      <c r="P10" s="240">
        <f>O10</f>
        <v>185.33333333333331</v>
      </c>
      <c r="S10" s="22"/>
      <c r="T10" s="22"/>
    </row>
    <row r="11" spans="1:20" ht="15" customHeight="1">
      <c r="A11" s="26">
        <v>4</v>
      </c>
      <c r="B11" s="286" t="s">
        <v>119</v>
      </c>
      <c r="C11" s="224" t="s">
        <v>120</v>
      </c>
      <c r="D11" s="223" t="s">
        <v>218</v>
      </c>
      <c r="E11" s="225" t="s">
        <v>123</v>
      </c>
      <c r="F11" s="224" t="s">
        <v>85</v>
      </c>
      <c r="G11" s="89">
        <v>85</v>
      </c>
      <c r="H11" s="89">
        <v>81</v>
      </c>
      <c r="I11" s="89">
        <v>83</v>
      </c>
      <c r="J11" s="238">
        <f>AVERAGE(G11:I11)</f>
        <v>83</v>
      </c>
      <c r="K11" s="237">
        <v>100</v>
      </c>
      <c r="L11" s="237">
        <v>100</v>
      </c>
      <c r="M11" s="339">
        <v>100</v>
      </c>
      <c r="N11" s="239">
        <f>((K11+L11+M11)-MIN(K11:M11))/2</f>
        <v>100</v>
      </c>
      <c r="O11" s="238">
        <f>J11+N11</f>
        <v>183</v>
      </c>
      <c r="P11" s="240">
        <f>O11</f>
        <v>183</v>
      </c>
      <c r="S11" s="22"/>
      <c r="T11" s="22"/>
    </row>
    <row r="12" spans="1:20" ht="15" customHeight="1" thickBot="1">
      <c r="A12" s="188">
        <v>5</v>
      </c>
      <c r="B12" s="298" t="s">
        <v>151</v>
      </c>
      <c r="C12" s="297" t="s">
        <v>395</v>
      </c>
      <c r="D12" s="393" t="s">
        <v>83</v>
      </c>
      <c r="E12" s="296" t="s">
        <v>353</v>
      </c>
      <c r="F12" s="394" t="s">
        <v>76</v>
      </c>
      <c r="G12" s="91">
        <v>90</v>
      </c>
      <c r="H12" s="91">
        <v>89</v>
      </c>
      <c r="I12" s="91">
        <v>90</v>
      </c>
      <c r="J12" s="243">
        <f>AVERAGE(G12:I12)</f>
        <v>89.66666666666667</v>
      </c>
      <c r="K12" s="242">
        <v>70</v>
      </c>
      <c r="L12" s="242">
        <v>96</v>
      </c>
      <c r="M12" s="340">
        <v>86</v>
      </c>
      <c r="N12" s="244">
        <f>((K12+L12+M12)-MIN(K12:M12))/2</f>
        <v>91</v>
      </c>
      <c r="O12" s="243">
        <f>J12+N12</f>
        <v>180.66666666666669</v>
      </c>
      <c r="P12" s="245">
        <f>O12</f>
        <v>180.66666666666669</v>
      </c>
      <c r="S12" s="22"/>
      <c r="T12" s="22"/>
    </row>
    <row r="13" ht="15" customHeight="1" thickBot="1"/>
    <row r="14" spans="2:16" ht="15" customHeight="1">
      <c r="B14" s="34" t="s">
        <v>30</v>
      </c>
      <c r="C14" s="458" t="s">
        <v>26</v>
      </c>
      <c r="D14" s="458"/>
      <c r="E14" s="35" t="s">
        <v>9</v>
      </c>
      <c r="F14" s="459" t="s">
        <v>39</v>
      </c>
      <c r="G14" s="459"/>
      <c r="H14" s="459"/>
      <c r="I14" s="460" t="s">
        <v>40</v>
      </c>
      <c r="J14" s="460"/>
      <c r="K14" s="461" t="s">
        <v>26</v>
      </c>
      <c r="L14" s="461"/>
      <c r="M14" s="461"/>
      <c r="N14" s="37" t="s">
        <v>9</v>
      </c>
      <c r="O14" s="459" t="s">
        <v>39</v>
      </c>
      <c r="P14" s="459"/>
    </row>
    <row r="15" spans="2:16" ht="15" customHeight="1">
      <c r="B15" s="38" t="s">
        <v>41</v>
      </c>
      <c r="C15" s="447" t="s">
        <v>436</v>
      </c>
      <c r="D15" s="447"/>
      <c r="E15" s="39" t="s">
        <v>438</v>
      </c>
      <c r="F15" s="446"/>
      <c r="G15" s="446"/>
      <c r="H15" s="446"/>
      <c r="I15" s="456" t="s">
        <v>42</v>
      </c>
      <c r="J15" s="456"/>
      <c r="K15" s="453" t="s">
        <v>78</v>
      </c>
      <c r="L15" s="454"/>
      <c r="M15" s="454"/>
      <c r="N15" s="65" t="s">
        <v>79</v>
      </c>
      <c r="O15" s="446"/>
      <c r="P15" s="446"/>
    </row>
    <row r="16" spans="2:16" ht="15" customHeight="1">
      <c r="B16" s="41" t="s">
        <v>464</v>
      </c>
      <c r="C16" s="447" t="s">
        <v>435</v>
      </c>
      <c r="D16" s="447"/>
      <c r="E16" s="39" t="s">
        <v>439</v>
      </c>
      <c r="F16" s="446"/>
      <c r="G16" s="446"/>
      <c r="H16" s="446"/>
      <c r="I16" s="456" t="s">
        <v>43</v>
      </c>
      <c r="J16" s="456"/>
      <c r="K16" s="453" t="s">
        <v>454</v>
      </c>
      <c r="L16" s="454"/>
      <c r="M16" s="454"/>
      <c r="N16" s="66" t="s">
        <v>323</v>
      </c>
      <c r="O16" s="446"/>
      <c r="P16" s="446"/>
    </row>
    <row r="17" spans="2:16" ht="15" customHeight="1">
      <c r="B17" s="41">
        <v>3</v>
      </c>
      <c r="C17" s="447" t="s">
        <v>145</v>
      </c>
      <c r="D17" s="447"/>
      <c r="E17" s="39" t="s">
        <v>150</v>
      </c>
      <c r="F17" s="446"/>
      <c r="G17" s="446"/>
      <c r="H17" s="446"/>
      <c r="I17" s="455"/>
      <c r="J17" s="455"/>
      <c r="K17" s="453" t="s">
        <v>357</v>
      </c>
      <c r="L17" s="454"/>
      <c r="M17" s="454"/>
      <c r="N17" s="66" t="s">
        <v>440</v>
      </c>
      <c r="O17" s="446"/>
      <c r="P17" s="446"/>
    </row>
    <row r="18" spans="2:16" ht="15" customHeight="1">
      <c r="B18" s="38"/>
      <c r="C18" s="447"/>
      <c r="D18" s="447"/>
      <c r="E18" s="39"/>
      <c r="F18" s="446"/>
      <c r="G18" s="446"/>
      <c r="H18" s="446"/>
      <c r="I18" s="455"/>
      <c r="J18" s="455"/>
      <c r="K18" s="478"/>
      <c r="L18" s="479"/>
      <c r="M18" s="480"/>
      <c r="N18" s="150"/>
      <c r="O18" s="446"/>
      <c r="P18" s="446"/>
    </row>
    <row r="19" spans="2:16" ht="15" customHeight="1">
      <c r="B19" s="38"/>
      <c r="C19" s="451"/>
      <c r="D19" s="451"/>
      <c r="E19" s="39"/>
      <c r="F19" s="446"/>
      <c r="G19" s="446"/>
      <c r="H19" s="446"/>
      <c r="I19" s="452"/>
      <c r="J19" s="452"/>
      <c r="K19" s="478"/>
      <c r="L19" s="479"/>
      <c r="M19" s="480"/>
      <c r="N19" s="150"/>
      <c r="O19" s="446"/>
      <c r="P19" s="446"/>
    </row>
    <row r="20" spans="2:16" ht="15" customHeight="1">
      <c r="B20" s="42"/>
      <c r="C20" s="447"/>
      <c r="D20" s="447"/>
      <c r="E20" s="39"/>
      <c r="F20" s="446"/>
      <c r="G20" s="446"/>
      <c r="H20" s="446"/>
      <c r="I20" s="448" t="s">
        <v>44</v>
      </c>
      <c r="J20" s="448"/>
      <c r="K20" s="478" t="s">
        <v>145</v>
      </c>
      <c r="L20" s="479"/>
      <c r="M20" s="480"/>
      <c r="N20" s="150" t="s">
        <v>150</v>
      </c>
      <c r="O20" s="446"/>
      <c r="P20" s="446"/>
    </row>
    <row r="21" spans="2:16" ht="15" customHeight="1" thickBot="1">
      <c r="B21" s="43" t="s">
        <v>45</v>
      </c>
      <c r="C21" s="443" t="s">
        <v>146</v>
      </c>
      <c r="D21" s="443"/>
      <c r="E21" s="44" t="s">
        <v>147</v>
      </c>
      <c r="F21" s="441"/>
      <c r="G21" s="441"/>
      <c r="H21" s="441"/>
      <c r="I21" s="444" t="s">
        <v>45</v>
      </c>
      <c r="J21" s="444"/>
      <c r="K21" s="445" t="s">
        <v>146</v>
      </c>
      <c r="L21" s="445"/>
      <c r="M21" s="445"/>
      <c r="N21" s="68" t="s">
        <v>147</v>
      </c>
      <c r="O21" s="441"/>
      <c r="P21" s="441"/>
    </row>
    <row r="22" spans="1:11" ht="15" customHeight="1">
      <c r="A22" s="45"/>
      <c r="B22" s="45"/>
      <c r="C22" s="442"/>
      <c r="D22" s="442"/>
      <c r="E22" s="45"/>
      <c r="F22" s="46"/>
      <c r="G22" s="46"/>
      <c r="H22" s="47"/>
      <c r="I22" s="47"/>
      <c r="J22" s="47"/>
      <c r="K22" s="47"/>
    </row>
    <row r="23" spans="1:11" ht="15" customHeight="1">
      <c r="A23" s="45"/>
      <c r="B23" s="48"/>
      <c r="C23" s="48"/>
      <c r="E23" s="49"/>
      <c r="F23" s="46"/>
      <c r="G23" s="46"/>
      <c r="H23" s="47"/>
      <c r="I23" s="47"/>
      <c r="J23" s="47"/>
      <c r="K23" s="47"/>
    </row>
    <row r="24" spans="1:11" ht="15" customHeight="1">
      <c r="A24" s="45"/>
      <c r="B24" s="48"/>
      <c r="C24" s="48"/>
      <c r="E24" s="49"/>
      <c r="F24" s="46"/>
      <c r="G24" s="46"/>
      <c r="H24" s="47"/>
      <c r="I24" s="47"/>
      <c r="J24" s="47"/>
      <c r="K24" s="47"/>
    </row>
    <row r="25" spans="1:11" ht="15" customHeight="1">
      <c r="A25" s="45"/>
      <c r="B25" s="48"/>
      <c r="C25" s="48"/>
      <c r="E25" s="49"/>
      <c r="F25" s="48"/>
      <c r="G25" s="46"/>
      <c r="H25" s="47"/>
      <c r="I25" s="47"/>
      <c r="J25" s="47"/>
      <c r="K25" s="47"/>
    </row>
    <row r="26" spans="1:11" ht="15" customHeight="1">
      <c r="A26" s="45"/>
      <c r="B26" s="48"/>
      <c r="C26" s="48"/>
      <c r="E26" s="49"/>
      <c r="F26" s="46"/>
      <c r="G26" s="46"/>
      <c r="H26" s="47"/>
      <c r="I26" s="47"/>
      <c r="J26" s="47"/>
      <c r="K26" s="47"/>
    </row>
    <row r="27" spans="1:3" ht="15" customHeight="1">
      <c r="A27" s="45"/>
      <c r="B27" s="48"/>
      <c r="C27" s="48"/>
    </row>
    <row r="28" spans="1:3" ht="15" customHeight="1">
      <c r="A28" s="45"/>
      <c r="B28" s="48"/>
      <c r="C28" s="48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F20:H20"/>
    <mergeCell ref="I20:J20"/>
    <mergeCell ref="K20:M20"/>
    <mergeCell ref="O20:P20"/>
    <mergeCell ref="C19:D19"/>
    <mergeCell ref="F19:H19"/>
    <mergeCell ref="I19:J19"/>
    <mergeCell ref="K19:M19"/>
    <mergeCell ref="A1:L1"/>
    <mergeCell ref="A2:L2"/>
    <mergeCell ref="O21:P21"/>
    <mergeCell ref="C22:D22"/>
    <mergeCell ref="C21:D21"/>
    <mergeCell ref="F21:H21"/>
    <mergeCell ref="I21:J21"/>
    <mergeCell ref="K21:M21"/>
    <mergeCell ref="O19:P19"/>
    <mergeCell ref="C20:D2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440" t="s">
        <v>354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5">
      <c r="A2" s="440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>
      <c r="A3" s="466" t="s">
        <v>451</v>
      </c>
      <c r="B3" s="466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66"/>
      <c r="B4" s="466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67" t="s">
        <v>25</v>
      </c>
      <c r="B6" s="464" t="s">
        <v>26</v>
      </c>
      <c r="C6" s="464" t="s">
        <v>9</v>
      </c>
      <c r="D6" s="464" t="s">
        <v>27</v>
      </c>
      <c r="E6" s="464" t="s">
        <v>28</v>
      </c>
      <c r="F6" s="464" t="s">
        <v>29</v>
      </c>
      <c r="G6" s="463" t="s">
        <v>30</v>
      </c>
      <c r="H6" s="463"/>
      <c r="I6" s="463"/>
      <c r="J6" s="462" t="s">
        <v>31</v>
      </c>
      <c r="K6" s="463" t="s">
        <v>32</v>
      </c>
      <c r="L6" s="463"/>
      <c r="M6" s="463"/>
      <c r="N6" s="462" t="s">
        <v>33</v>
      </c>
      <c r="O6" s="462" t="s">
        <v>34</v>
      </c>
      <c r="P6" s="457" t="s">
        <v>35</v>
      </c>
      <c r="S6" s="22"/>
      <c r="T6" s="22"/>
    </row>
    <row r="7" spans="1:20" ht="13.5" thickBot="1">
      <c r="A7" s="467"/>
      <c r="B7" s="464"/>
      <c r="C7" s="464"/>
      <c r="D7" s="464"/>
      <c r="E7" s="464"/>
      <c r="F7" s="464"/>
      <c r="G7" s="69" t="s">
        <v>36</v>
      </c>
      <c r="H7" s="69" t="s">
        <v>37</v>
      </c>
      <c r="I7" s="69" t="s">
        <v>38</v>
      </c>
      <c r="J7" s="471"/>
      <c r="K7" s="70" t="s">
        <v>36</v>
      </c>
      <c r="L7" s="69" t="s">
        <v>37</v>
      </c>
      <c r="M7" s="69" t="s">
        <v>38</v>
      </c>
      <c r="N7" s="471"/>
      <c r="O7" s="471"/>
      <c r="P7" s="470"/>
      <c r="S7" s="22"/>
      <c r="T7" s="22"/>
    </row>
    <row r="8" spans="1:20" ht="15" customHeight="1">
      <c r="A8" s="24">
        <v>1</v>
      </c>
      <c r="B8" s="416" t="s">
        <v>125</v>
      </c>
      <c r="C8" s="418" t="s">
        <v>126</v>
      </c>
      <c r="D8" s="419" t="s">
        <v>279</v>
      </c>
      <c r="E8" s="420" t="s">
        <v>415</v>
      </c>
      <c r="F8" s="418" t="s">
        <v>76</v>
      </c>
      <c r="G8" s="90">
        <v>90</v>
      </c>
      <c r="H8" s="90">
        <v>88</v>
      </c>
      <c r="I8" s="90">
        <v>90</v>
      </c>
      <c r="J8" s="74">
        <f>AVERAGE(G8:I8)</f>
        <v>89.33333333333333</v>
      </c>
      <c r="K8" s="25">
        <v>95</v>
      </c>
      <c r="L8" s="25">
        <v>100</v>
      </c>
      <c r="M8" s="27">
        <v>100</v>
      </c>
      <c r="N8" s="72">
        <f>((K8+L8+M8)-MIN(K8:M8))/2</f>
        <v>100</v>
      </c>
      <c r="O8" s="74">
        <f>J8+N8</f>
        <v>189.33333333333331</v>
      </c>
      <c r="P8" s="235">
        <f>O8</f>
        <v>189.33333333333331</v>
      </c>
      <c r="S8" s="22"/>
      <c r="T8" s="22"/>
    </row>
    <row r="9" spans="1:20" ht="15" customHeight="1">
      <c r="A9" s="26">
        <v>2</v>
      </c>
      <c r="B9" s="165" t="s">
        <v>332</v>
      </c>
      <c r="C9" s="152" t="s">
        <v>333</v>
      </c>
      <c r="D9" s="137" t="s">
        <v>363</v>
      </c>
      <c r="E9" s="77" t="s">
        <v>123</v>
      </c>
      <c r="F9" s="78" t="s">
        <v>331</v>
      </c>
      <c r="G9" s="89">
        <v>93</v>
      </c>
      <c r="H9" s="89">
        <v>92</v>
      </c>
      <c r="I9" s="89">
        <v>93</v>
      </c>
      <c r="J9" s="75">
        <f>AVERAGE(G9:I9)</f>
        <v>92.66666666666667</v>
      </c>
      <c r="K9" s="27">
        <v>94</v>
      </c>
      <c r="L9" s="27">
        <v>93</v>
      </c>
      <c r="M9" s="27">
        <v>95</v>
      </c>
      <c r="N9" s="29">
        <f>((K9+L9+M9)-MIN(K9:M9))/2</f>
        <v>94.5</v>
      </c>
      <c r="O9" s="75">
        <f>J9+N9</f>
        <v>187.16666666666669</v>
      </c>
      <c r="P9" s="57">
        <f>O9</f>
        <v>187.16666666666669</v>
      </c>
      <c r="S9" s="22"/>
      <c r="T9" s="22"/>
    </row>
    <row r="10" spans="1:20" ht="15" customHeight="1">
      <c r="A10" s="26">
        <v>3</v>
      </c>
      <c r="B10" s="415" t="s">
        <v>349</v>
      </c>
      <c r="C10" s="417" t="s">
        <v>351</v>
      </c>
      <c r="D10" s="175" t="s">
        <v>88</v>
      </c>
      <c r="E10" s="175" t="s">
        <v>127</v>
      </c>
      <c r="F10" s="421" t="s">
        <v>76</v>
      </c>
      <c r="G10" s="89">
        <v>85</v>
      </c>
      <c r="H10" s="89">
        <v>87</v>
      </c>
      <c r="I10" s="89">
        <v>86</v>
      </c>
      <c r="J10" s="238">
        <f>AVERAGE(G10:I10)</f>
        <v>86</v>
      </c>
      <c r="K10" s="237">
        <v>68</v>
      </c>
      <c r="L10" s="237">
        <v>93</v>
      </c>
      <c r="M10" s="237">
        <v>62</v>
      </c>
      <c r="N10" s="239">
        <f>((K10+L10+M10)-MIN(K10:M10))/2</f>
        <v>80.5</v>
      </c>
      <c r="O10" s="238">
        <f>J10+N10</f>
        <v>166.5</v>
      </c>
      <c r="P10" s="57">
        <f>O10</f>
        <v>166.5</v>
      </c>
      <c r="S10" s="22"/>
      <c r="T10" s="22"/>
    </row>
    <row r="11" spans="1:20" ht="15" customHeight="1" thickBot="1">
      <c r="A11" s="30">
        <v>4</v>
      </c>
      <c r="B11" s="290" t="s">
        <v>133</v>
      </c>
      <c r="C11" s="287" t="s">
        <v>134</v>
      </c>
      <c r="D11" s="288" t="s">
        <v>368</v>
      </c>
      <c r="E11" s="288" t="s">
        <v>131</v>
      </c>
      <c r="F11" s="289" t="s">
        <v>132</v>
      </c>
      <c r="G11" s="91">
        <v>92</v>
      </c>
      <c r="H11" s="91">
        <v>93</v>
      </c>
      <c r="I11" s="91">
        <v>93</v>
      </c>
      <c r="J11" s="76">
        <f>AVERAGE(G11:I11)</f>
        <v>92.66666666666667</v>
      </c>
      <c r="K11" s="31">
        <v>0</v>
      </c>
      <c r="L11" s="31">
        <v>0</v>
      </c>
      <c r="M11" s="31">
        <v>0</v>
      </c>
      <c r="N11" s="33">
        <f>((K11+L11+M11)-MIN(K11:M11))/2</f>
        <v>0</v>
      </c>
      <c r="O11" s="76">
        <f>J11+N11</f>
        <v>92.66666666666667</v>
      </c>
      <c r="P11" s="58">
        <f>O11</f>
        <v>92.66666666666667</v>
      </c>
      <c r="S11" s="22"/>
      <c r="T11" s="22"/>
    </row>
    <row r="12" ht="15" customHeight="1" thickBot="1"/>
    <row r="13" spans="2:16" ht="15" customHeight="1">
      <c r="B13" s="34" t="s">
        <v>30</v>
      </c>
      <c r="C13" s="458" t="s">
        <v>26</v>
      </c>
      <c r="D13" s="458"/>
      <c r="E13" s="35" t="s">
        <v>9</v>
      </c>
      <c r="F13" s="459" t="s">
        <v>39</v>
      </c>
      <c r="G13" s="459"/>
      <c r="H13" s="459"/>
      <c r="I13" s="460" t="s">
        <v>40</v>
      </c>
      <c r="J13" s="460"/>
      <c r="K13" s="461" t="s">
        <v>26</v>
      </c>
      <c r="L13" s="461"/>
      <c r="M13" s="461"/>
      <c r="N13" s="37" t="s">
        <v>9</v>
      </c>
      <c r="O13" s="459" t="s">
        <v>39</v>
      </c>
      <c r="P13" s="459"/>
    </row>
    <row r="14" spans="2:16" ht="15" customHeight="1">
      <c r="B14" s="38" t="s">
        <v>41</v>
      </c>
      <c r="C14" s="447" t="s">
        <v>436</v>
      </c>
      <c r="D14" s="447"/>
      <c r="E14" s="39" t="s">
        <v>438</v>
      </c>
      <c r="F14" s="446"/>
      <c r="G14" s="446"/>
      <c r="H14" s="446"/>
      <c r="I14" s="456" t="s">
        <v>42</v>
      </c>
      <c r="J14" s="456"/>
      <c r="K14" s="453" t="s">
        <v>78</v>
      </c>
      <c r="L14" s="454"/>
      <c r="M14" s="454"/>
      <c r="N14" s="65" t="s">
        <v>79</v>
      </c>
      <c r="O14" s="446"/>
      <c r="P14" s="446"/>
    </row>
    <row r="15" spans="2:16" ht="15" customHeight="1">
      <c r="B15" s="41" t="s">
        <v>464</v>
      </c>
      <c r="C15" s="447" t="s">
        <v>435</v>
      </c>
      <c r="D15" s="447"/>
      <c r="E15" s="39" t="s">
        <v>439</v>
      </c>
      <c r="F15" s="446"/>
      <c r="G15" s="446"/>
      <c r="H15" s="446"/>
      <c r="I15" s="456" t="s">
        <v>43</v>
      </c>
      <c r="J15" s="456"/>
      <c r="K15" s="453" t="s">
        <v>454</v>
      </c>
      <c r="L15" s="454"/>
      <c r="M15" s="454"/>
      <c r="N15" s="66" t="s">
        <v>323</v>
      </c>
      <c r="O15" s="446"/>
      <c r="P15" s="446"/>
    </row>
    <row r="16" spans="2:16" ht="15" customHeight="1">
      <c r="B16" s="41">
        <v>3</v>
      </c>
      <c r="C16" s="447" t="s">
        <v>145</v>
      </c>
      <c r="D16" s="447"/>
      <c r="E16" s="39" t="s">
        <v>150</v>
      </c>
      <c r="F16" s="446"/>
      <c r="G16" s="446"/>
      <c r="H16" s="446"/>
      <c r="I16" s="455"/>
      <c r="J16" s="455"/>
      <c r="K16" s="453" t="s">
        <v>357</v>
      </c>
      <c r="L16" s="454"/>
      <c r="M16" s="454"/>
      <c r="N16" s="66" t="s">
        <v>440</v>
      </c>
      <c r="O16" s="446"/>
      <c r="P16" s="446"/>
    </row>
    <row r="17" spans="2:16" ht="15" customHeight="1">
      <c r="B17" s="38"/>
      <c r="C17" s="481"/>
      <c r="D17" s="481"/>
      <c r="E17" s="39"/>
      <c r="F17" s="446"/>
      <c r="G17" s="446"/>
      <c r="H17" s="446"/>
      <c r="I17" s="455"/>
      <c r="J17" s="455"/>
      <c r="K17" s="478"/>
      <c r="L17" s="479"/>
      <c r="M17" s="480"/>
      <c r="N17" s="150"/>
      <c r="O17" s="446"/>
      <c r="P17" s="446"/>
    </row>
    <row r="18" spans="2:16" ht="15" customHeight="1">
      <c r="B18" s="38"/>
      <c r="C18" s="482"/>
      <c r="D18" s="482"/>
      <c r="E18" s="39"/>
      <c r="F18" s="446"/>
      <c r="G18" s="446"/>
      <c r="H18" s="446"/>
      <c r="I18" s="452"/>
      <c r="J18" s="452"/>
      <c r="K18" s="478"/>
      <c r="L18" s="479"/>
      <c r="M18" s="480"/>
      <c r="N18" s="150"/>
      <c r="O18" s="446"/>
      <c r="P18" s="446"/>
    </row>
    <row r="19" spans="2:16" ht="15" customHeight="1">
      <c r="B19" s="42"/>
      <c r="C19" s="447"/>
      <c r="D19" s="447"/>
      <c r="E19" s="39"/>
      <c r="F19" s="446"/>
      <c r="G19" s="446"/>
      <c r="H19" s="446"/>
      <c r="I19" s="448" t="s">
        <v>44</v>
      </c>
      <c r="J19" s="448"/>
      <c r="K19" s="478" t="s">
        <v>145</v>
      </c>
      <c r="L19" s="479"/>
      <c r="M19" s="480"/>
      <c r="N19" s="150" t="s">
        <v>150</v>
      </c>
      <c r="O19" s="446"/>
      <c r="P19" s="446"/>
    </row>
    <row r="20" spans="2:16" ht="15" customHeight="1" thickBot="1">
      <c r="B20" s="43" t="s">
        <v>45</v>
      </c>
      <c r="C20" s="443" t="s">
        <v>146</v>
      </c>
      <c r="D20" s="443"/>
      <c r="E20" s="44" t="s">
        <v>147</v>
      </c>
      <c r="F20" s="441"/>
      <c r="G20" s="441"/>
      <c r="H20" s="441"/>
      <c r="I20" s="444" t="s">
        <v>45</v>
      </c>
      <c r="J20" s="444"/>
      <c r="K20" s="445" t="s">
        <v>146</v>
      </c>
      <c r="L20" s="445"/>
      <c r="M20" s="445"/>
      <c r="N20" s="68" t="s">
        <v>147</v>
      </c>
      <c r="O20" s="441"/>
      <c r="P20" s="441"/>
    </row>
    <row r="21" spans="1:11" ht="15" customHeight="1">
      <c r="A21" s="45"/>
      <c r="B21" s="45"/>
      <c r="C21" s="442"/>
      <c r="D21" s="442"/>
      <c r="E21" s="45"/>
      <c r="F21" s="46"/>
      <c r="G21" s="46"/>
      <c r="H21" s="47"/>
      <c r="I21" s="47"/>
      <c r="J21" s="47"/>
      <c r="K21" s="47"/>
    </row>
    <row r="22" spans="1:11" ht="15" customHeight="1">
      <c r="A22" s="45"/>
      <c r="B22" s="48"/>
      <c r="C22" s="48"/>
      <c r="E22" s="49"/>
      <c r="F22" s="46"/>
      <c r="G22" s="46"/>
      <c r="H22" s="47"/>
      <c r="I22" s="47"/>
      <c r="J22" s="47"/>
      <c r="K22" s="47"/>
    </row>
    <row r="23" spans="1:11" ht="15" customHeight="1">
      <c r="A23" s="45"/>
      <c r="B23" s="48"/>
      <c r="C23" s="48"/>
      <c r="E23" s="49"/>
      <c r="F23" s="46"/>
      <c r="G23" s="46"/>
      <c r="H23" s="47"/>
      <c r="I23" s="47"/>
      <c r="J23" s="47"/>
      <c r="K23" s="47"/>
    </row>
    <row r="24" spans="1:11" ht="15" customHeight="1">
      <c r="A24" s="45"/>
      <c r="B24" s="48"/>
      <c r="C24" s="48"/>
      <c r="E24" s="49"/>
      <c r="F24" s="48"/>
      <c r="G24" s="46"/>
      <c r="H24" s="47"/>
      <c r="I24" s="47"/>
      <c r="J24" s="47"/>
      <c r="K24" s="47"/>
    </row>
    <row r="25" spans="1:11" ht="15" customHeight="1">
      <c r="A25" s="45"/>
      <c r="B25" s="48"/>
      <c r="C25" s="48"/>
      <c r="E25" s="49"/>
      <c r="F25" s="46"/>
      <c r="G25" s="46"/>
      <c r="H25" s="47"/>
      <c r="I25" s="47"/>
      <c r="J25" s="47"/>
      <c r="K25" s="47"/>
    </row>
    <row r="26" spans="1:3" ht="15" customHeight="1">
      <c r="A26" s="45"/>
      <c r="B26" s="48"/>
      <c r="C26" s="48"/>
    </row>
    <row r="27" spans="1:3" ht="15" customHeight="1">
      <c r="A27" s="45"/>
      <c r="B27" s="48"/>
      <c r="C27" s="48"/>
    </row>
  </sheetData>
  <sheetProtection/>
  <mergeCells count="56">
    <mergeCell ref="O20:P20"/>
    <mergeCell ref="C21:D21"/>
    <mergeCell ref="C20:D20"/>
    <mergeCell ref="F20:H20"/>
    <mergeCell ref="I20:J20"/>
    <mergeCell ref="K20:M20"/>
    <mergeCell ref="F19:H19"/>
    <mergeCell ref="I19:J19"/>
    <mergeCell ref="K19:M19"/>
    <mergeCell ref="O19:P19"/>
    <mergeCell ref="A1:L1"/>
    <mergeCell ref="A2:L2"/>
    <mergeCell ref="O18:P18"/>
    <mergeCell ref="C19:D19"/>
    <mergeCell ref="I16:J16"/>
    <mergeCell ref="K16:M16"/>
    <mergeCell ref="C18:D18"/>
    <mergeCell ref="F18:H18"/>
    <mergeCell ref="I18:J18"/>
    <mergeCell ref="K18:M18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F6:F7"/>
    <mergeCell ref="G6:I6"/>
    <mergeCell ref="P6:P7"/>
    <mergeCell ref="C13:D13"/>
    <mergeCell ref="F13:H13"/>
    <mergeCell ref="I13:J13"/>
    <mergeCell ref="K13:M13"/>
    <mergeCell ref="O13:P13"/>
    <mergeCell ref="J6:J7"/>
    <mergeCell ref="K6:M6"/>
    <mergeCell ref="A3:B4"/>
    <mergeCell ref="A6:A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Ladislav Douša</cp:lastModifiedBy>
  <cp:lastPrinted>2010-05-30T09:36:57Z</cp:lastPrinted>
  <dcterms:created xsi:type="dcterms:W3CDTF">2005-07-31T10:02:30Z</dcterms:created>
  <dcterms:modified xsi:type="dcterms:W3CDTF">2011-11-02T12:56:21Z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