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390" tabRatio="815" activeTab="0"/>
  </bookViews>
  <sheets>
    <sheet name="Titulní strana" sheetId="1" r:id="rId1"/>
    <sheet name="F2-A jun" sheetId="2" r:id="rId2"/>
    <sheet name="F2-A sen" sheetId="3" r:id="rId3"/>
    <sheet name="F2-B sen" sheetId="4" r:id="rId4"/>
    <sheet name="F2-C sen" sheetId="5" r:id="rId5"/>
    <sheet name="F4-A jun" sheetId="6" r:id="rId6"/>
    <sheet name="F4-A sen" sheetId="7" r:id="rId7"/>
    <sheet name="F4-B jun" sheetId="8" r:id="rId8"/>
    <sheet name="F4-B sen" sheetId="9" r:id="rId9"/>
    <sheet name="F4-C sen" sheetId="10" r:id="rId10"/>
    <sheet name="F-DS" sheetId="11" r:id="rId11"/>
    <sheet name="NSS-A" sheetId="12" r:id="rId12"/>
    <sheet name="NSS-B" sheetId="13" r:id="rId13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'F2-A jun'!$A$1:$P$20</definedName>
    <definedName name="_xlnm.Print_Area" localSheetId="2">'F2-A sen'!$A$1:$P$21</definedName>
    <definedName name="_xlnm.Print_Area" localSheetId="3">'F2-B sen'!$A$1:$P$20</definedName>
    <definedName name="_xlnm.Print_Area" localSheetId="4">'F2-C sen'!$A$1:$P$24</definedName>
    <definedName name="_xlnm.Print_Area" localSheetId="5">'F4-A jun'!$A$1:$K$45</definedName>
    <definedName name="_xlnm.Print_Area" localSheetId="6">'F4-A sen'!$A$1:$K$35</definedName>
    <definedName name="_xlnm.Print_Area" localSheetId="7">'F4-B jun'!$A$1:$P$19</definedName>
    <definedName name="_xlnm.Print_Area" localSheetId="8">'F4-B sen'!$A$1:$P$20</definedName>
    <definedName name="_xlnm.Print_Area" localSheetId="9">'F4-C sen'!$A$1:$P$17</definedName>
    <definedName name="_xlnm.Print_Area" localSheetId="10">'F-DS'!$A$1:$U$20</definedName>
    <definedName name="_xlnm.Print_Area" localSheetId="11">'NSS-A'!$A$1:$AA$21</definedName>
    <definedName name="_xlnm.Print_Area" localSheetId="12">'NSS-B'!$A$1:$AA$21</definedName>
    <definedName name="_xlnm.Print_Area" localSheetId="0">'Titulní strana'!$A$1:$E$47</definedName>
  </definedNames>
  <calcPr fullCalcOnLoad="1"/>
</workbook>
</file>

<file path=xl/sharedStrings.xml><?xml version="1.0" encoding="utf-8"?>
<sst xmlns="http://schemas.openxmlformats.org/spreadsheetml/2006/main" count="1164" uniqueCount="449">
  <si>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</si>
  <si>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</si>
  <si>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</si>
  <si>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</si>
  <si>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</si>
  <si>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</si>
  <si>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</si>
  <si>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</si>
  <si>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</si>
  <si>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</si>
  <si>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</si>
  <si>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</si>
  <si>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</si>
  <si>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</si>
  <si>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</si>
  <si>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</si>
  <si>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</si>
  <si>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</si>
  <si>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</si>
  <si>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</si>
  <si>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</si>
  <si>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</si>
  <si>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</si>
  <si>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</si>
  <si>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F2 - A Junior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</si>
  <si>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</si>
  <si>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</si>
  <si>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</si>
  <si>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</si>
  <si>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</si>
  <si>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</si>
  <si>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</si>
  <si>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</si>
  <si>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</si>
  <si>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</si>
  <si>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</si>
  <si>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</si>
  <si>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</si>
  <si>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</si>
  <si>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Podpis</t>
  </si>
  <si>
    <t>Jízdní zkouška</t>
  </si>
  <si>
    <t>Rozhodčí                1</t>
  </si>
  <si>
    <t>Ved. startoviště</t>
  </si>
  <si>
    <t>Rozhodčí</t>
  </si>
  <si>
    <t>Hlavní rozhodčí</t>
  </si>
  <si>
    <t>Sekretář</t>
  </si>
  <si>
    <t>F4 - A Junior</t>
  </si>
  <si>
    <t>Rozj.</t>
  </si>
  <si>
    <t>1</t>
  </si>
  <si>
    <t>2</t>
  </si>
  <si>
    <t>3</t>
  </si>
  <si>
    <t>4</t>
  </si>
  <si>
    <t>5</t>
  </si>
  <si>
    <t>Vedoucí startoviště</t>
  </si>
  <si>
    <t>Rohodčí</t>
  </si>
  <si>
    <t>F2 - A Senior</t>
  </si>
  <si>
    <t>F2 - B Senior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</si>
  <si>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</si>
  <si>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</si>
  <si>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</si>
  <si>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</si>
  <si>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</si>
  <si>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</si>
  <si>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</si>
  <si>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</si>
  <si>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</si>
  <si>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</si>
  <si>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</si>
  <si>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</si>
  <si>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</si>
  <si>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</si>
  <si>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</si>
  <si>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</si>
  <si>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</si>
  <si>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</si>
  <si>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</si>
  <si>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F4 - B Senior</t>
  </si>
  <si>
    <t>F4 - B Junior</t>
  </si>
  <si>
    <t>1:25</t>
  </si>
  <si>
    <t>Bohuslav Ferjančič</t>
  </si>
  <si>
    <t>R-41</t>
  </si>
  <si>
    <t>Lubomír Jedlička</t>
  </si>
  <si>
    <t>R-125</t>
  </si>
  <si>
    <t>František Hosnedl</t>
  </si>
  <si>
    <t>R-27</t>
  </si>
  <si>
    <t>Weiss Václav</t>
  </si>
  <si>
    <t>134-036</t>
  </si>
  <si>
    <t>KLoM Třebechovice p. Or.</t>
  </si>
  <si>
    <t>Darakev Pavel</t>
  </si>
  <si>
    <t>403-004</t>
  </si>
  <si>
    <t>Aurora</t>
  </si>
  <si>
    <t>F2 - C Senior</t>
  </si>
  <si>
    <t>F4 - C Senior</t>
  </si>
  <si>
    <t>8</t>
  </si>
  <si>
    <t>29</t>
  </si>
  <si>
    <t>1:20</t>
  </si>
  <si>
    <t>1:10</t>
  </si>
  <si>
    <t>1:33</t>
  </si>
  <si>
    <t>KLoM Plzeň-Letkov</t>
  </si>
  <si>
    <t>1:34</t>
  </si>
  <si>
    <t>Admirál  Jablonec n.N</t>
  </si>
  <si>
    <t>1:50</t>
  </si>
  <si>
    <t>Armeria</t>
  </si>
  <si>
    <t>Vltava Č.Budějovice</t>
  </si>
  <si>
    <t>Šesták Miloslav</t>
  </si>
  <si>
    <t>135-007</t>
  </si>
  <si>
    <t>KLM Kroměříž</t>
  </si>
  <si>
    <t>Watergeus</t>
  </si>
  <si>
    <t>1:36</t>
  </si>
  <si>
    <t>Sýkora Jan st.</t>
  </si>
  <si>
    <t>Kontroler 15</t>
  </si>
  <si>
    <t>1:35</t>
  </si>
  <si>
    <t>Urban Zdeněk</t>
  </si>
  <si>
    <t>330-010</t>
  </si>
  <si>
    <t>Dornbusch</t>
  </si>
  <si>
    <t>Ferjančič Michal</t>
  </si>
  <si>
    <t>Maják Borovany</t>
  </si>
  <si>
    <t>TR - 47</t>
  </si>
  <si>
    <t>Jíša Stanislav</t>
  </si>
  <si>
    <t>Andrea Doria</t>
  </si>
  <si>
    <t>1:100</t>
  </si>
  <si>
    <t>Houska Martin</t>
  </si>
  <si>
    <t>Navi Studio Plzeň</t>
  </si>
  <si>
    <t>President Masaryk</t>
  </si>
  <si>
    <t>Kubíček Jiří</t>
  </si>
  <si>
    <t>330-005</t>
  </si>
  <si>
    <t>Filip Karel</t>
  </si>
  <si>
    <t>511-004</t>
  </si>
  <si>
    <t>Vladyka Ondřej</t>
  </si>
  <si>
    <t>079-040</t>
  </si>
  <si>
    <t>KLoM Brandýs nad Labem</t>
  </si>
  <si>
    <t>USS Texas</t>
  </si>
  <si>
    <t>Cerha František</t>
  </si>
  <si>
    <t>079-005</t>
  </si>
  <si>
    <t>CV 21 USS Boxer</t>
  </si>
  <si>
    <t>Otta Josef</t>
  </si>
  <si>
    <t>134-034</t>
  </si>
  <si>
    <t>Vlach Jan</t>
  </si>
  <si>
    <t>134-022</t>
  </si>
  <si>
    <t>Bobr</t>
  </si>
  <si>
    <t>Emile Robin</t>
  </si>
  <si>
    <t>Riedl Pavel</t>
  </si>
  <si>
    <t>330-009</t>
  </si>
  <si>
    <t>Ton 12</t>
  </si>
  <si>
    <t>Calypso</t>
  </si>
  <si>
    <t>1:48</t>
  </si>
  <si>
    <t>Grňa Ivan</t>
  </si>
  <si>
    <t>St. Canute</t>
  </si>
  <si>
    <t>Jíša Petr</t>
  </si>
  <si>
    <t>Snowberry</t>
  </si>
  <si>
    <t>1:72</t>
  </si>
  <si>
    <t>135-020</t>
  </si>
  <si>
    <t>135-012</t>
  </si>
  <si>
    <t>143-001</t>
  </si>
  <si>
    <t>409-002</t>
  </si>
  <si>
    <t>409-001</t>
  </si>
  <si>
    <t>F - DS</t>
  </si>
  <si>
    <t>Parní stroj</t>
  </si>
  <si>
    <t>Celkem par.str.</t>
  </si>
  <si>
    <t>Celkem stat. ho.</t>
  </si>
  <si>
    <t>1:12</t>
  </si>
  <si>
    <t>Rozhodčí             1</t>
  </si>
  <si>
    <t>Otakar Holan</t>
  </si>
  <si>
    <t>Jan Jedlička</t>
  </si>
  <si>
    <t>R-24</t>
  </si>
  <si>
    <t>Emler Vratislav</t>
  </si>
  <si>
    <t>131-026</t>
  </si>
  <si>
    <t>Cap Sizun</t>
  </si>
  <si>
    <t>Kočí Tomáš</t>
  </si>
  <si>
    <t>131-009</t>
  </si>
  <si>
    <t>CZ-11/A</t>
  </si>
  <si>
    <t>Bohuslav Cirhan</t>
  </si>
  <si>
    <t>Dělový člun</t>
  </si>
  <si>
    <t>Chalenger</t>
  </si>
  <si>
    <t>Skarke Jakub</t>
  </si>
  <si>
    <t>189-017</t>
  </si>
  <si>
    <t>Falke</t>
  </si>
  <si>
    <t>Spider</t>
  </si>
  <si>
    <t>Havelková Kateřina</t>
  </si>
  <si>
    <t>511-023</t>
  </si>
  <si>
    <t>Edita</t>
  </si>
  <si>
    <t>Sviták Ondřej</t>
  </si>
  <si>
    <t>Sally</t>
  </si>
  <si>
    <t>Hosnedl Petr</t>
  </si>
  <si>
    <t>511-002</t>
  </si>
  <si>
    <t>Tomík</t>
  </si>
  <si>
    <t>Policie</t>
  </si>
  <si>
    <t>Pavel Lukáš</t>
  </si>
  <si>
    <t>145-041</t>
  </si>
  <si>
    <t>KLoM Ledenice</t>
  </si>
  <si>
    <t>Leader</t>
  </si>
  <si>
    <t>Vondrášek Igor</t>
  </si>
  <si>
    <t>145-019</t>
  </si>
  <si>
    <t>Junek Jan</t>
  </si>
  <si>
    <t>145-002</t>
  </si>
  <si>
    <t>BR 503</t>
  </si>
  <si>
    <t>Zbořil Tomáš</t>
  </si>
  <si>
    <t>145-062</t>
  </si>
  <si>
    <t>Zbořil Petr</t>
  </si>
  <si>
    <t>145-061</t>
  </si>
  <si>
    <t>Bodžár Jakub</t>
  </si>
  <si>
    <t>145-003</t>
  </si>
  <si>
    <t>Cobra</t>
  </si>
  <si>
    <t>Bodžár Ondřej</t>
  </si>
  <si>
    <t>145-067</t>
  </si>
  <si>
    <t>Peterka Jiří</t>
  </si>
  <si>
    <t>145-065</t>
  </si>
  <si>
    <t>Hlava Petr</t>
  </si>
  <si>
    <t>189-001</t>
  </si>
  <si>
    <t>Regatta</t>
  </si>
  <si>
    <t>Němec Kamil</t>
  </si>
  <si>
    <t>189-018</t>
  </si>
  <si>
    <t>Grenada</t>
  </si>
  <si>
    <t>Bilina Jiří</t>
  </si>
  <si>
    <t>189-019</t>
  </si>
  <si>
    <t>Suzane</t>
  </si>
  <si>
    <t>Xenie</t>
  </si>
  <si>
    <t>Ferjančič Bohuslav</t>
  </si>
  <si>
    <t>511-006</t>
  </si>
  <si>
    <t>Jedlička Jan</t>
  </si>
  <si>
    <t>511-009</t>
  </si>
  <si>
    <t>Gaia</t>
  </si>
  <si>
    <t>Jedlička Pavel</t>
  </si>
  <si>
    <t>511-011</t>
  </si>
  <si>
    <t>Raf 340</t>
  </si>
  <si>
    <t>Jedlička Lubomír</t>
  </si>
  <si>
    <t>511-008</t>
  </si>
  <si>
    <t>Klomfar Jaroslav</t>
  </si>
  <si>
    <t>517-002</t>
  </si>
  <si>
    <t>Geronimo Sabuco</t>
  </si>
  <si>
    <t>Hosnedl František</t>
  </si>
  <si>
    <t>511-005</t>
  </si>
  <si>
    <t>Hydrograf</t>
  </si>
  <si>
    <t>Křen Otakar</t>
  </si>
  <si>
    <t>143-007</t>
  </si>
  <si>
    <t>Čejka Josef</t>
  </si>
  <si>
    <t>079-004</t>
  </si>
  <si>
    <t>Lilka</t>
  </si>
  <si>
    <t>"NAUTILUS"Proboštov</t>
  </si>
  <si>
    <t>511-010</t>
  </si>
  <si>
    <t>Petr Jíša</t>
  </si>
  <si>
    <t>R-85</t>
  </si>
  <si>
    <t>KLoM Fregata Bakov n. J.</t>
  </si>
  <si>
    <t>Šmejkal Miroslav</t>
  </si>
  <si>
    <t>316-004</t>
  </si>
  <si>
    <t>F4 - A Senior</t>
  </si>
  <si>
    <t>CZ-02/A/OS</t>
  </si>
  <si>
    <t>Challenger</t>
  </si>
  <si>
    <t>KLM "Royal Dux" Duchcov</t>
  </si>
  <si>
    <t>CZ-22/A</t>
  </si>
  <si>
    <t>NSS - A</t>
  </si>
  <si>
    <t>S</t>
  </si>
  <si>
    <t>V</t>
  </si>
  <si>
    <t>R</t>
  </si>
  <si>
    <t>Dosažený čas T [s]</t>
  </si>
  <si>
    <t>Přepočít. Jízdy Tz [s] a pořadí</t>
  </si>
  <si>
    <t>Součet pořadí</t>
  </si>
  <si>
    <t>[mm]</t>
  </si>
  <si>
    <t>[kg]</t>
  </si>
  <si>
    <t>1. j</t>
  </si>
  <si>
    <t>2. j</t>
  </si>
  <si>
    <t>3. j</t>
  </si>
  <si>
    <t>P</t>
  </si>
  <si>
    <t>Sea Wind</t>
  </si>
  <si>
    <t>1:22</t>
  </si>
  <si>
    <t>Slížek Josef</t>
  </si>
  <si>
    <t>028-008</t>
  </si>
  <si>
    <t>Zapletal Karel</t>
  </si>
  <si>
    <t>134-006</t>
  </si>
  <si>
    <t>Rozhodčí                 1</t>
  </si>
  <si>
    <t>NSS - B</t>
  </si>
  <si>
    <t>Egrt Karel</t>
  </si>
  <si>
    <t>091-001</t>
  </si>
  <si>
    <t>Thalassa</t>
  </si>
  <si>
    <t>131-027</t>
  </si>
  <si>
    <t>Atlantis</t>
  </si>
  <si>
    <t>Kroupa Milan</t>
  </si>
  <si>
    <t>131-011</t>
  </si>
  <si>
    <r>
      <t>K</t>
    </r>
    <r>
      <rPr>
        <b/>
        <vertAlign val="subscript"/>
        <sz val="10"/>
        <rFont val="Arial CE"/>
        <family val="2"/>
      </rPr>
      <t>WL</t>
    </r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</si>
  <si>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</si>
  <si>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</si>
  <si>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</si>
  <si>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6</t>
  </si>
  <si>
    <t>7</t>
  </si>
  <si>
    <t>11</t>
  </si>
  <si>
    <t>Sviták Pavel</t>
  </si>
  <si>
    <t>511-026</t>
  </si>
  <si>
    <t>Majer Karel</t>
  </si>
  <si>
    <t>079-009</t>
  </si>
  <si>
    <t>Stíhač ponorek</t>
  </si>
  <si>
    <t>Adix</t>
  </si>
  <si>
    <t>Jakubík Tomáš</t>
  </si>
  <si>
    <t>131-067</t>
  </si>
  <si>
    <t>Hasič</t>
  </si>
  <si>
    <t>1:45</t>
  </si>
  <si>
    <t>Admirál Jablonec n. N.</t>
  </si>
  <si>
    <t>KLoM Admiral Jablonec</t>
  </si>
  <si>
    <t>Monitor</t>
  </si>
  <si>
    <t>511-020</t>
  </si>
  <si>
    <t>1:16</t>
  </si>
  <si>
    <t>KLM Drozdov</t>
  </si>
  <si>
    <t>Pen Duick</t>
  </si>
  <si>
    <t>Mrákota Josef</t>
  </si>
  <si>
    <t>Delta Pardubice</t>
  </si>
  <si>
    <t>168-027</t>
  </si>
  <si>
    <t>Spray</t>
  </si>
  <si>
    <t>1:11</t>
  </si>
  <si>
    <t>Petr Hlava</t>
  </si>
  <si>
    <t>Zdeněk Tomášk ml.</t>
  </si>
  <si>
    <t>Ing. Zdeněk Tomášek</t>
  </si>
  <si>
    <t>NSS</t>
  </si>
  <si>
    <t>Ved.startov. č. 3:</t>
  </si>
  <si>
    <t>Křítek Zdeněk</t>
  </si>
  <si>
    <t>MK Spořice</t>
  </si>
  <si>
    <t>MK Vsetín</t>
  </si>
  <si>
    <t>221-006</t>
  </si>
  <si>
    <t>Happy Hunter</t>
  </si>
  <si>
    <t>1:99</t>
  </si>
  <si>
    <t>Piast</t>
  </si>
  <si>
    <t>Kupr Jiří</t>
  </si>
  <si>
    <t>131-031</t>
  </si>
  <si>
    <t>Le Normand</t>
  </si>
  <si>
    <t>Sviták Martin</t>
  </si>
  <si>
    <t>511-024</t>
  </si>
  <si>
    <t>General Lee</t>
  </si>
  <si>
    <t>"NAUTILUS" Proboštov</t>
  </si>
  <si>
    <t>White Star</t>
  </si>
  <si>
    <t>Baracuda Nová Ves</t>
  </si>
  <si>
    <t>MK Česílko</t>
  </si>
  <si>
    <t>Renown</t>
  </si>
  <si>
    <t>131-058</t>
  </si>
  <si>
    <t>Jakubík Miloš</t>
  </si>
  <si>
    <t>Cajkář Lukáš</t>
  </si>
  <si>
    <t>145-015</t>
  </si>
  <si>
    <t>ELL</t>
  </si>
  <si>
    <t>K203</t>
  </si>
  <si>
    <t>Maryla</t>
  </si>
  <si>
    <t>Hlach Tomáš</t>
  </si>
  <si>
    <t>145-004</t>
  </si>
  <si>
    <t>T342</t>
  </si>
  <si>
    <t>KLoM Morava Hodonín</t>
  </si>
  <si>
    <t>Matějka Petr</t>
  </si>
  <si>
    <t>520-004</t>
  </si>
  <si>
    <t>Sagene</t>
  </si>
  <si>
    <t>Hanzlík Vlastimil</t>
  </si>
  <si>
    <t>079-023</t>
  </si>
  <si>
    <t>Pilot 20</t>
  </si>
  <si>
    <t>Luštinec Ladislav</t>
  </si>
  <si>
    <t>079-050</t>
  </si>
  <si>
    <t>Evropa</t>
  </si>
  <si>
    <t>Jan Červíček</t>
  </si>
  <si>
    <t>Ladislav Hanuška</t>
  </si>
  <si>
    <t>Zdeněk Tomášek ml.</t>
  </si>
  <si>
    <t>F2, F4, DS</t>
  </si>
  <si>
    <t>CZ-20/A</t>
  </si>
  <si>
    <t>R-100</t>
  </si>
  <si>
    <t>CZ-25/B</t>
  </si>
  <si>
    <t>R-19</t>
  </si>
  <si>
    <t>(převzato ze soutěže Lo-17)</t>
  </si>
  <si>
    <t>Šmejkalová Hana</t>
  </si>
  <si>
    <t>316-005</t>
  </si>
  <si>
    <t>Havlík Filip</t>
  </si>
  <si>
    <t>316-011</t>
  </si>
  <si>
    <t>Mikul</t>
  </si>
  <si>
    <t>Havlíková Kateřina</t>
  </si>
  <si>
    <t>316-009</t>
  </si>
  <si>
    <t>Šmejkal Ondřej</t>
  </si>
  <si>
    <t>316-012</t>
  </si>
  <si>
    <t>ATC Ostende Plzeň</t>
  </si>
  <si>
    <t>členové KLoM Plzeň - Letkov</t>
  </si>
  <si>
    <t>Dana Jíšová</t>
  </si>
  <si>
    <t>Stanislav Jíša</t>
  </si>
  <si>
    <t>12.6. v 8:30 nástupem závodníků</t>
  </si>
  <si>
    <t>12.6. od 9:00 do 19:00 soutěžní jízdy</t>
  </si>
  <si>
    <t>13.6. od 7:00 do 11:00 soutěžní jízdy</t>
  </si>
  <si>
    <t xml:space="preserve">13.6. v 11:00 konec jízd, </t>
  </si>
  <si>
    <t>13.6. ve 12:00 vyhlášení výsledků soutěže</t>
  </si>
  <si>
    <t>Nashledanou se těší modeláři z KLoM Plzeň - Letkov</t>
  </si>
  <si>
    <t>min</t>
  </si>
  <si>
    <t>s</t>
  </si>
  <si>
    <t>T=</t>
  </si>
  <si>
    <t>Baštýř Jan</t>
  </si>
  <si>
    <t>409-007</t>
  </si>
  <si>
    <t>Mutsu</t>
  </si>
  <si>
    <t>CZ-29/B</t>
  </si>
  <si>
    <t>Endeavour</t>
  </si>
  <si>
    <t>Pešek Jaroslav</t>
  </si>
  <si>
    <t>140-041</t>
  </si>
  <si>
    <t>KLoM Kolín</t>
  </si>
  <si>
    <t>Illbruck</t>
  </si>
  <si>
    <t>1:18</t>
  </si>
  <si>
    <t>Vávra Jan</t>
  </si>
  <si>
    <t>409-009</t>
  </si>
  <si>
    <t>Saphir</t>
  </si>
  <si>
    <t>Janoušek Vladislav</t>
  </si>
  <si>
    <t>480-003</t>
  </si>
  <si>
    <t>HEL - 102</t>
  </si>
  <si>
    <t>Janoušková Blanka</t>
  </si>
  <si>
    <t>480-002</t>
  </si>
  <si>
    <t>R-3</t>
  </si>
  <si>
    <t>1:30</t>
  </si>
  <si>
    <t>Bartoš Miroslav</t>
  </si>
  <si>
    <t>189-006</t>
  </si>
  <si>
    <t>Artur</t>
  </si>
  <si>
    <t>Löffelmann Václav</t>
  </si>
  <si>
    <t>409-006</t>
  </si>
  <si>
    <t>409-7</t>
  </si>
  <si>
    <t>Karlstad</t>
  </si>
  <si>
    <t>Hlavnička Tomáš</t>
  </si>
  <si>
    <t>368-007</t>
  </si>
  <si>
    <t>KLoM Bílina</t>
  </si>
  <si>
    <t>Nancy Raymond</t>
  </si>
  <si>
    <t>Blahůtka Tomáš</t>
  </si>
  <si>
    <t>409-12</t>
  </si>
  <si>
    <t>Lukeš Jakub</t>
  </si>
  <si>
    <t>028-37</t>
  </si>
  <si>
    <t>Nekarda Petr ml.</t>
  </si>
  <si>
    <t>368-008</t>
  </si>
  <si>
    <t>SCH-3</t>
  </si>
  <si>
    <t>Faitová Bára</t>
  </si>
  <si>
    <t>Caribic</t>
  </si>
  <si>
    <t>368-021</t>
  </si>
  <si>
    <t xml:space="preserve"> </t>
  </si>
  <si>
    <t>Petr Lukeš</t>
  </si>
  <si>
    <t>Per Jíša</t>
  </si>
  <si>
    <t>R-8</t>
  </si>
  <si>
    <t>Nekarda Petr st.</t>
  </si>
  <si>
    <t>Procházka Vladimír</t>
  </si>
  <si>
    <t>Pilot 66</t>
  </si>
  <si>
    <t>368-003</t>
  </si>
  <si>
    <t>4. soutěž "Seriálu MiČR - NS" – Plzeň, ATC Ostende</t>
  </si>
  <si>
    <t>13. - 14.6.2009</t>
  </si>
  <si>
    <t>Výsledková listina   Lo-20</t>
  </si>
  <si>
    <t>Termín: 13.06.2009 - 14.06.2009</t>
  </si>
  <si>
    <t>Soutěž: 4. soutěž  "Seriálu MiČR - NS"; Plzeň; ATC Ostende 2009</t>
  </si>
  <si>
    <t>Josef Čejka</t>
  </si>
  <si>
    <t>R-4</t>
  </si>
  <si>
    <t>Lukeš Petr</t>
  </si>
  <si>
    <t>Výsledky zpracoval: Petr Jíša, kontrola Otakar Holan - hlavní rozhodčí</t>
  </si>
  <si>
    <t>jasno, 20°, nárazový vítr 5m/s</t>
  </si>
  <si>
    <t>Jedlička Stanislav</t>
  </si>
  <si>
    <t>135-021</t>
  </si>
  <si>
    <t>Vladyka Stanislav</t>
  </si>
  <si>
    <t>079-028</t>
  </si>
  <si>
    <t>Nachi</t>
  </si>
  <si>
    <t>Vladyková Zdeňka</t>
  </si>
  <si>
    <t>079-032</t>
  </si>
  <si>
    <t>USS Missouri</t>
  </si>
  <si>
    <t>7-8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</si>
</sst>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</numFmts>
  <fonts count="57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/>
      <right style="thin"/>
      <top style="medium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ck"/>
      <right style="thin"/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59">
      <alignment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0" fontId="5" fillId="0" borderId="0" xfId="59" applyFont="1">
      <alignment/>
      <protection/>
    </xf>
    <xf numFmtId="14" fontId="4" fillId="0" borderId="0" xfId="47" applyNumberFormat="1" applyFont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5" fillId="0" borderId="0" xfId="59" applyFont="1" applyAlignment="1">
      <alignment horizontal="right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47" applyFont="1" applyBorder="1" applyAlignment="1">
      <alignment horizontal="left"/>
      <protection/>
    </xf>
    <xf numFmtId="0" fontId="4" fillId="0" borderId="0" xfId="47" applyFont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47" applyFont="1" applyAlignment="1">
      <alignment horizontal="right"/>
      <protection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2" fillId="0" borderId="11" xfId="0" applyFont="1" applyBorder="1" applyAlignment="1">
      <alignment/>
    </xf>
    <xf numFmtId="49" fontId="12" fillId="0" borderId="12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49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59" applyFont="1" applyBorder="1">
      <alignment/>
      <protection/>
    </xf>
    <xf numFmtId="1" fontId="12" fillId="0" borderId="14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4" fillId="0" borderId="0" xfId="47" applyFont="1" applyFill="1">
      <alignment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5" fillId="0" borderId="0" xfId="59" applyFont="1" applyFill="1">
      <alignment/>
      <protection/>
    </xf>
    <xf numFmtId="0" fontId="0" fillId="0" borderId="0" xfId="47" applyFont="1" applyAlignment="1">
      <alignment horizontal="right"/>
      <protection/>
    </xf>
    <xf numFmtId="0" fontId="0" fillId="0" borderId="19" xfId="59" applyFont="1" applyFill="1" applyBorder="1">
      <alignment/>
      <protection/>
    </xf>
    <xf numFmtId="0" fontId="0" fillId="0" borderId="19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0" xfId="0" applyFont="1" applyBorder="1" applyAlignment="1">
      <alignment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49" fontId="1" fillId="0" borderId="23" xfId="56" applyNumberFormat="1" applyBorder="1" applyAlignment="1">
      <alignment vertical="center"/>
      <protection/>
    </xf>
    <xf numFmtId="49" fontId="1" fillId="0" borderId="24" xfId="56" applyNumberFormat="1" applyBorder="1" applyAlignment="1">
      <alignment horizontal="center" vertical="center"/>
      <protection/>
    </xf>
    <xf numFmtId="49" fontId="1" fillId="0" borderId="25" xfId="56" applyNumberFormat="1" applyBorder="1" applyAlignment="1">
      <alignment vertical="center"/>
      <protection/>
    </xf>
    <xf numFmtId="49" fontId="1" fillId="0" borderId="26" xfId="56" applyNumberFormat="1" applyBorder="1" applyAlignment="1">
      <alignment horizontal="center" vertical="center"/>
      <protection/>
    </xf>
    <xf numFmtId="49" fontId="12" fillId="33" borderId="27" xfId="0" applyNumberFormat="1" applyFont="1" applyFill="1" applyBorder="1" applyAlignment="1">
      <alignment horizontal="center"/>
    </xf>
    <xf numFmtId="0" fontId="12" fillId="0" borderId="28" xfId="0" applyFont="1" applyBorder="1" applyAlignment="1">
      <alignment/>
    </xf>
    <xf numFmtId="0" fontId="13" fillId="0" borderId="28" xfId="0" applyFont="1" applyBorder="1" applyAlignment="1">
      <alignment/>
    </xf>
    <xf numFmtId="0" fontId="0" fillId="0" borderId="14" xfId="48" applyFill="1" applyBorder="1" applyAlignment="1">
      <alignment horizontal="center" vertical="center"/>
      <protection/>
    </xf>
    <xf numFmtId="0" fontId="0" fillId="0" borderId="12" xfId="48" applyFill="1" applyBorder="1" applyAlignment="1">
      <alignment horizontal="center" vertical="center"/>
      <protection/>
    </xf>
    <xf numFmtId="0" fontId="0" fillId="0" borderId="10" xfId="48" applyFill="1" applyBorder="1" applyAlignment="1">
      <alignment horizontal="center" vertical="center"/>
      <protection/>
    </xf>
    <xf numFmtId="1" fontId="12" fillId="0" borderId="12" xfId="0" applyNumberFormat="1" applyFont="1" applyBorder="1" applyAlignment="1">
      <alignment horizontal="center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64" applyFont="1" applyFill="1" applyBorder="1" applyAlignment="1">
      <alignment vertical="center"/>
      <protection/>
    </xf>
    <xf numFmtId="49" fontId="0" fillId="0" borderId="12" xfId="64" applyNumberFormat="1" applyFont="1" applyFill="1" applyBorder="1" applyAlignment="1">
      <alignment horizontal="center" vertical="center"/>
      <protection/>
    </xf>
    <xf numFmtId="165" fontId="2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4" fontId="12" fillId="0" borderId="12" xfId="64" applyNumberFormat="1" applyFont="1" applyFill="1" applyBorder="1" applyAlignment="1">
      <alignment horizontal="center" vertical="center"/>
      <protection/>
    </xf>
    <xf numFmtId="1" fontId="0" fillId="0" borderId="12" xfId="64" applyNumberFormat="1" applyFont="1" applyFill="1" applyBorder="1" applyAlignment="1">
      <alignment horizontal="center" vertical="center"/>
      <protection/>
    </xf>
    <xf numFmtId="1" fontId="0" fillId="0" borderId="33" xfId="64" applyNumberFormat="1" applyFont="1" applyFill="1" applyBorder="1" applyAlignment="1">
      <alignment horizontal="center" vertical="center"/>
      <protection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64" applyFont="1" applyFill="1" applyBorder="1" applyAlignment="1">
      <alignment vertical="center"/>
      <protection/>
    </xf>
    <xf numFmtId="49" fontId="0" fillId="0" borderId="14" xfId="64" applyNumberFormat="1" applyFont="1" applyFill="1" applyBorder="1" applyAlignment="1">
      <alignment horizontal="center" vertical="center"/>
      <protection/>
    </xf>
    <xf numFmtId="3" fontId="1" fillId="0" borderId="14" xfId="61" applyNumberFormat="1" applyFont="1" applyFill="1" applyBorder="1" applyAlignment="1" applyProtection="1">
      <alignment horizontal="center" vertical="center"/>
      <protection locked="0"/>
    </xf>
    <xf numFmtId="164" fontId="1" fillId="0" borderId="14" xfId="61" applyNumberFormat="1" applyFont="1" applyFill="1" applyBorder="1" applyAlignment="1" applyProtection="1">
      <alignment horizontal="center" vertical="center"/>
      <protection locked="0"/>
    </xf>
    <xf numFmtId="4" fontId="1" fillId="0" borderId="14" xfId="61" applyNumberFormat="1" applyFont="1" applyFill="1" applyBorder="1" applyAlignment="1" applyProtection="1">
      <alignment horizontal="center" vertical="center"/>
      <protection locked="0"/>
    </xf>
    <xf numFmtId="165" fontId="2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/>
    </xf>
    <xf numFmtId="4" fontId="12" fillId="0" borderId="14" xfId="64" applyNumberFormat="1" applyFont="1" applyFill="1" applyBorder="1" applyAlignment="1">
      <alignment horizontal="center" vertical="center"/>
      <protection/>
    </xf>
    <xf numFmtId="1" fontId="0" fillId="0" borderId="14" xfId="64" applyNumberFormat="1" applyFont="1" applyFill="1" applyBorder="1" applyAlignment="1">
      <alignment horizontal="center" vertical="center"/>
      <protection/>
    </xf>
    <xf numFmtId="1" fontId="0" fillId="0" borderId="34" xfId="64" applyNumberFormat="1" applyFont="1" applyFill="1" applyBorder="1" applyAlignment="1">
      <alignment horizontal="center" vertical="center"/>
      <protection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0" fontId="0" fillId="0" borderId="34" xfId="64" applyFont="1" applyFill="1" applyBorder="1" applyAlignment="1">
      <alignment vertical="center"/>
      <protection/>
    </xf>
    <xf numFmtId="0" fontId="0" fillId="0" borderId="15" xfId="0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4" fontId="12" fillId="0" borderId="10" xfId="64" applyNumberFormat="1" applyFont="1" applyFill="1" applyBorder="1" applyAlignment="1">
      <alignment horizontal="center" vertical="center"/>
      <protection/>
    </xf>
    <xf numFmtId="1" fontId="0" fillId="0" borderId="10" xfId="64" applyNumberFormat="1" applyFont="1" applyFill="1" applyBorder="1" applyAlignment="1">
      <alignment horizontal="center" vertical="center"/>
      <protection/>
    </xf>
    <xf numFmtId="1" fontId="0" fillId="0" borderId="32" xfId="64" applyNumberFormat="1" applyFont="1" applyFill="1" applyBorder="1" applyAlignment="1">
      <alignment horizontal="center" vertical="center"/>
      <protection/>
    </xf>
    <xf numFmtId="1" fontId="0" fillId="0" borderId="15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0" fillId="0" borderId="14" xfId="60" applyFont="1" applyBorder="1">
      <alignment/>
      <protection/>
    </xf>
    <xf numFmtId="0" fontId="13" fillId="0" borderId="34" xfId="0" applyFont="1" applyBorder="1" applyAlignment="1">
      <alignment/>
    </xf>
    <xf numFmtId="3" fontId="1" fillId="0" borderId="12" xfId="62" applyNumberFormat="1" applyFont="1" applyFill="1" applyBorder="1" applyAlignment="1" applyProtection="1">
      <alignment horizontal="center" vertical="center"/>
      <protection locked="0"/>
    </xf>
    <xf numFmtId="164" fontId="1" fillId="0" borderId="12" xfId="62" applyNumberFormat="1" applyFont="1" applyFill="1" applyBorder="1" applyAlignment="1" applyProtection="1">
      <alignment horizontal="center" vertical="center"/>
      <protection locked="0"/>
    </xf>
    <xf numFmtId="4" fontId="1" fillId="0" borderId="12" xfId="62" applyNumberFormat="1" applyFont="1" applyFill="1" applyBorder="1" applyAlignment="1" applyProtection="1">
      <alignment horizontal="center" vertical="center"/>
      <protection locked="0"/>
    </xf>
    <xf numFmtId="3" fontId="1" fillId="0" borderId="14" xfId="62" applyNumberFormat="1" applyFont="1" applyFill="1" applyBorder="1" applyAlignment="1" applyProtection="1">
      <alignment horizontal="center" vertical="center"/>
      <protection locked="0"/>
    </xf>
    <xf numFmtId="164" fontId="1" fillId="0" borderId="14" xfId="62" applyNumberFormat="1" applyFont="1" applyFill="1" applyBorder="1" applyAlignment="1" applyProtection="1">
      <alignment horizontal="center" vertical="center"/>
      <protection locked="0"/>
    </xf>
    <xf numFmtId="4" fontId="1" fillId="0" borderId="14" xfId="62" applyNumberFormat="1" applyFont="1" applyFill="1" applyBorder="1" applyAlignment="1" applyProtection="1">
      <alignment horizontal="center" vertical="center"/>
      <protection locked="0"/>
    </xf>
    <xf numFmtId="3" fontId="1" fillId="0" borderId="10" xfId="62" applyNumberFormat="1" applyFont="1" applyFill="1" applyBorder="1" applyAlignment="1" applyProtection="1">
      <alignment horizontal="center" vertical="center"/>
      <protection locked="0"/>
    </xf>
    <xf numFmtId="164" fontId="1" fillId="0" borderId="10" xfId="62" applyNumberFormat="1" applyFont="1" applyFill="1" applyBorder="1" applyAlignment="1" applyProtection="1">
      <alignment horizontal="center" vertical="center"/>
      <protection locked="0"/>
    </xf>
    <xf numFmtId="4" fontId="1" fillId="0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14" xfId="63" applyFont="1" applyBorder="1">
      <alignment/>
      <protection/>
    </xf>
    <xf numFmtId="49" fontId="1" fillId="0" borderId="25" xfId="56" applyNumberFormat="1" applyFont="1" applyBorder="1" applyAlignment="1">
      <alignment vertical="center"/>
      <protection/>
    </xf>
    <xf numFmtId="49" fontId="1" fillId="0" borderId="12" xfId="55" applyNumberFormat="1" applyFont="1" applyBorder="1" applyAlignment="1">
      <alignment vertical="center"/>
      <protection/>
    </xf>
    <xf numFmtId="49" fontId="1" fillId="0" borderId="14" xfId="49" applyNumberFormat="1" applyBorder="1" applyAlignment="1">
      <alignment vertical="center"/>
      <protection/>
    </xf>
    <xf numFmtId="49" fontId="1" fillId="0" borderId="12" xfId="50" applyNumberFormat="1" applyBorder="1" applyAlignment="1">
      <alignment horizontal="center" vertical="center"/>
      <protection/>
    </xf>
    <xf numFmtId="49" fontId="1" fillId="0" borderId="12" xfId="50" applyNumberFormat="1" applyBorder="1" applyAlignment="1">
      <alignment vertical="center"/>
      <protection/>
    </xf>
    <xf numFmtId="49" fontId="1" fillId="0" borderId="14" xfId="50" applyNumberFormat="1" applyBorder="1" applyAlignment="1">
      <alignment horizontal="center" vertical="center"/>
      <protection/>
    </xf>
    <xf numFmtId="49" fontId="1" fillId="0" borderId="14" xfId="50" applyNumberFormat="1" applyBorder="1" applyAlignment="1">
      <alignment vertical="center"/>
      <protection/>
    </xf>
    <xf numFmtId="49" fontId="1" fillId="0" borderId="14" xfId="50" applyNumberFormat="1" applyFont="1" applyBorder="1" applyAlignment="1">
      <alignment horizontal="center" vertical="center"/>
      <protection/>
    </xf>
    <xf numFmtId="49" fontId="1" fillId="0" borderId="14" xfId="50" applyNumberFormat="1" applyFont="1" applyBorder="1" applyAlignment="1">
      <alignment vertical="center"/>
      <protection/>
    </xf>
    <xf numFmtId="49" fontId="1" fillId="0" borderId="14" xfId="53" applyNumberFormat="1" applyFont="1" applyBorder="1" applyAlignment="1">
      <alignment horizontal="center" vertical="center"/>
      <protection/>
    </xf>
    <xf numFmtId="49" fontId="1" fillId="0" borderId="12" xfId="51" applyNumberFormat="1" applyBorder="1" applyAlignment="1">
      <alignment vertical="center"/>
      <protection/>
    </xf>
    <xf numFmtId="49" fontId="1" fillId="0" borderId="12" xfId="51" applyNumberFormat="1" applyBorder="1" applyAlignment="1">
      <alignment horizontal="center" vertical="center"/>
      <protection/>
    </xf>
    <xf numFmtId="49" fontId="1" fillId="0" borderId="14" xfId="51" applyNumberFormat="1" applyFont="1" applyBorder="1" applyAlignment="1">
      <alignment horizontal="center" vertical="center"/>
      <protection/>
    </xf>
    <xf numFmtId="49" fontId="1" fillId="0" borderId="14" xfId="51" applyNumberFormat="1" applyBorder="1" applyAlignment="1">
      <alignment vertical="center"/>
      <protection/>
    </xf>
    <xf numFmtId="49" fontId="1" fillId="0" borderId="14" xfId="51" applyNumberFormat="1" applyFont="1" applyBorder="1" applyAlignment="1">
      <alignment vertical="center"/>
      <protection/>
    </xf>
    <xf numFmtId="49" fontId="1" fillId="0" borderId="14" xfId="52" applyNumberFormat="1" applyBorder="1" applyAlignment="1">
      <alignment vertical="center"/>
      <protection/>
    </xf>
    <xf numFmtId="49" fontId="1" fillId="0" borderId="14" xfId="51" applyNumberFormat="1" applyBorder="1" applyAlignment="1">
      <alignment horizontal="center" vertical="center"/>
      <protection/>
    </xf>
    <xf numFmtId="49" fontId="1" fillId="0" borderId="12" xfId="55" applyNumberFormat="1" applyBorder="1" applyAlignment="1">
      <alignment vertical="center"/>
      <protection/>
    </xf>
    <xf numFmtId="49" fontId="1" fillId="0" borderId="12" xfId="55" applyNumberFormat="1" applyBorder="1" applyAlignment="1">
      <alignment horizontal="center" vertical="center"/>
      <protection/>
    </xf>
    <xf numFmtId="49" fontId="1" fillId="0" borderId="14" xfId="54" applyNumberFormat="1" applyFont="1" applyBorder="1" applyAlignment="1">
      <alignment vertical="center"/>
      <protection/>
    </xf>
    <xf numFmtId="0" fontId="0" fillId="0" borderId="35" xfId="59" applyFont="1" applyFill="1" applyBorder="1">
      <alignment/>
      <protection/>
    </xf>
    <xf numFmtId="0" fontId="0" fillId="0" borderId="35" xfId="47" applyFont="1" applyFill="1" applyBorder="1" applyAlignment="1">
      <alignment horizontal="left"/>
      <protection/>
    </xf>
    <xf numFmtId="0" fontId="4" fillId="0" borderId="0" xfId="47" applyFont="1" applyAlignment="1">
      <alignment horizontal="left"/>
      <protection/>
    </xf>
    <xf numFmtId="49" fontId="1" fillId="0" borderId="25" xfId="56" applyNumberFormat="1" applyBorder="1" applyAlignment="1">
      <alignment horizontal="center" vertical="center"/>
      <protection/>
    </xf>
    <xf numFmtId="49" fontId="1" fillId="0" borderId="10" xfId="51" applyNumberFormat="1" applyFont="1" applyBorder="1" applyAlignment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38" xfId="56" applyFill="1" applyBorder="1" applyAlignment="1">
      <alignment vertical="center"/>
      <protection/>
    </xf>
    <xf numFmtId="0" fontId="1" fillId="0" borderId="14" xfId="53" applyFont="1" applyFill="1" applyBorder="1" applyAlignment="1">
      <alignment vertical="center"/>
      <protection/>
    </xf>
    <xf numFmtId="0" fontId="1" fillId="0" borderId="12" xfId="51" applyFill="1" applyBorder="1" applyAlignment="1">
      <alignment vertical="center"/>
      <protection/>
    </xf>
    <xf numFmtId="0" fontId="1" fillId="0" borderId="14" xfId="51" applyFont="1" applyFill="1" applyBorder="1" applyAlignment="1">
      <alignment vertical="center"/>
      <protection/>
    </xf>
    <xf numFmtId="0" fontId="1" fillId="0" borderId="14" xfId="51" applyFill="1" applyBorder="1" applyAlignment="1">
      <alignment vertical="center"/>
      <protection/>
    </xf>
    <xf numFmtId="0" fontId="1" fillId="0" borderId="12" xfId="50" applyFill="1" applyBorder="1" applyAlignment="1">
      <alignment vertical="center"/>
      <protection/>
    </xf>
    <xf numFmtId="49" fontId="1" fillId="0" borderId="12" xfId="51" applyNumberFormat="1" applyFont="1" applyBorder="1" applyAlignment="1">
      <alignment vertical="center"/>
      <protection/>
    </xf>
    <xf numFmtId="49" fontId="1" fillId="0" borderId="12" xfId="49" applyNumberFormat="1" applyFont="1" applyBorder="1" applyAlignment="1">
      <alignment vertical="center"/>
      <protection/>
    </xf>
    <xf numFmtId="0" fontId="1" fillId="0" borderId="39" xfId="52" applyFill="1" applyBorder="1" applyAlignment="1">
      <alignment vertical="center"/>
      <protection/>
    </xf>
    <xf numFmtId="2" fontId="12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0" fontId="1" fillId="0" borderId="38" xfId="52" applyFill="1" applyBorder="1" applyAlignment="1">
      <alignment vertical="center"/>
      <protection/>
    </xf>
    <xf numFmtId="49" fontId="1" fillId="0" borderId="25" xfId="52" applyNumberFormat="1" applyFont="1" applyFill="1" applyBorder="1" applyAlignment="1">
      <alignment horizontal="center" vertical="center"/>
      <protection/>
    </xf>
    <xf numFmtId="49" fontId="1" fillId="0" borderId="25" xfId="52" applyNumberFormat="1" applyFont="1" applyFill="1" applyBorder="1" applyAlignment="1">
      <alignment vertical="center"/>
      <protection/>
    </xf>
    <xf numFmtId="49" fontId="1" fillId="0" borderId="25" xfId="52" applyNumberFormat="1" applyFill="1" applyBorder="1" applyAlignment="1">
      <alignment vertical="center"/>
      <protection/>
    </xf>
    <xf numFmtId="49" fontId="1" fillId="0" borderId="26" xfId="52" applyNumberFormat="1" applyFill="1" applyBorder="1" applyAlignment="1">
      <alignment horizontal="center" vertical="center"/>
      <protection/>
    </xf>
    <xf numFmtId="2" fontId="12" fillId="0" borderId="14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49" fontId="1" fillId="0" borderId="25" xfId="52" applyNumberFormat="1" applyFill="1" applyBorder="1" applyAlignment="1">
      <alignment horizontal="center" vertical="center"/>
      <protection/>
    </xf>
    <xf numFmtId="49" fontId="1" fillId="0" borderId="26" xfId="52" applyNumberFormat="1" applyFont="1" applyFill="1" applyBorder="1" applyAlignment="1">
      <alignment horizontal="center" vertical="center"/>
      <protection/>
    </xf>
    <xf numFmtId="0" fontId="1" fillId="0" borderId="38" xfId="52" applyFont="1" applyFill="1" applyBorder="1" applyAlignment="1">
      <alignment vertical="center"/>
      <protection/>
    </xf>
    <xf numFmtId="49" fontId="1" fillId="0" borderId="25" xfId="55" applyNumberFormat="1" applyFont="1" applyFill="1" applyBorder="1" applyAlignment="1">
      <alignment vertical="center"/>
      <protection/>
    </xf>
    <xf numFmtId="49" fontId="1" fillId="0" borderId="10" xfId="55" applyNumberFormat="1" applyFont="1" applyBorder="1" applyAlignment="1">
      <alignment vertical="center"/>
      <protection/>
    </xf>
    <xf numFmtId="0" fontId="1" fillId="0" borderId="39" xfId="56" applyFill="1" applyBorder="1" applyAlignment="1">
      <alignment vertical="center"/>
      <protection/>
    </xf>
    <xf numFmtId="0" fontId="1" fillId="0" borderId="14" xfId="53" applyFill="1" applyBorder="1" applyAlignment="1">
      <alignment vertical="center"/>
      <protection/>
    </xf>
    <xf numFmtId="0" fontId="1" fillId="0" borderId="14" xfId="54" applyFont="1" applyFill="1" applyBorder="1" applyAlignment="1">
      <alignment vertical="center"/>
      <protection/>
    </xf>
    <xf numFmtId="0" fontId="1" fillId="0" borderId="12" xfId="55" applyFill="1" applyBorder="1" applyAlignment="1">
      <alignment vertical="center"/>
      <protection/>
    </xf>
    <xf numFmtId="0" fontId="1" fillId="0" borderId="14" xfId="54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36" xfId="64" applyFont="1" applyFill="1" applyBorder="1" applyAlignment="1">
      <alignment vertical="center"/>
      <protection/>
    </xf>
    <xf numFmtId="0" fontId="0" fillId="0" borderId="10" xfId="0" applyBorder="1" applyAlignment="1">
      <alignment horizontal="center"/>
    </xf>
    <xf numFmtId="0" fontId="1" fillId="0" borderId="10" xfId="53" applyFont="1" applyFill="1" applyBorder="1" applyAlignment="1">
      <alignment vertical="center"/>
      <protection/>
    </xf>
    <xf numFmtId="49" fontId="1" fillId="0" borderId="14" xfId="49" applyNumberFormat="1" applyFont="1" applyBorder="1" applyAlignment="1">
      <alignment vertical="center"/>
      <protection/>
    </xf>
    <xf numFmtId="49" fontId="1" fillId="0" borderId="25" xfId="50" applyNumberFormat="1" applyBorder="1" applyAlignment="1">
      <alignment vertical="center"/>
      <protection/>
    </xf>
    <xf numFmtId="49" fontId="1" fillId="0" borderId="26" xfId="50" applyNumberFormat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20" xfId="53" applyFill="1" applyBorder="1" applyAlignment="1">
      <alignment vertical="center"/>
      <protection/>
    </xf>
    <xf numFmtId="0" fontId="0" fillId="0" borderId="20" xfId="0" applyFill="1" applyBorder="1" applyAlignment="1">
      <alignment horizontal="center"/>
    </xf>
    <xf numFmtId="49" fontId="1" fillId="0" borderId="23" xfId="52" applyNumberFormat="1" applyFont="1" applyFill="1" applyBorder="1" applyAlignment="1">
      <alignment vertical="center"/>
      <protection/>
    </xf>
    <xf numFmtId="1" fontId="12" fillId="0" borderId="40" xfId="0" applyNumberFormat="1" applyFont="1" applyFill="1" applyBorder="1" applyAlignment="1">
      <alignment horizontal="center"/>
    </xf>
    <xf numFmtId="1" fontId="12" fillId="0" borderId="41" xfId="0" applyNumberFormat="1" applyFont="1" applyFill="1" applyBorder="1" applyAlignment="1">
      <alignment horizontal="center"/>
    </xf>
    <xf numFmtId="1" fontId="12" fillId="0" borderId="42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11" fillId="0" borderId="0" xfId="0" applyFont="1" applyFill="1" applyAlignment="1">
      <alignment horizontal="right"/>
    </xf>
    <xf numFmtId="0" fontId="11" fillId="35" borderId="0" xfId="0" applyFont="1" applyFill="1" applyAlignment="1">
      <alignment horizontal="center"/>
    </xf>
    <xf numFmtId="49" fontId="1" fillId="0" borderId="25" xfId="52" applyNumberFormat="1" applyFont="1" applyBorder="1" applyAlignment="1">
      <alignment vertical="center"/>
      <protection/>
    </xf>
    <xf numFmtId="0" fontId="0" fillId="0" borderId="43" xfId="0" applyFont="1" applyFill="1" applyBorder="1" applyAlignment="1">
      <alignment vertical="center"/>
    </xf>
    <xf numFmtId="0" fontId="0" fillId="0" borderId="43" xfId="64" applyFont="1" applyFill="1" applyBorder="1" applyAlignment="1">
      <alignment horizontal="center" vertical="center"/>
      <protection/>
    </xf>
    <xf numFmtId="0" fontId="1" fillId="0" borderId="10" xfId="55" applyFont="1" applyBorder="1" applyAlignment="1">
      <alignment vertical="center"/>
      <protection/>
    </xf>
    <xf numFmtId="49" fontId="1" fillId="0" borderId="10" xfId="55" applyNumberFormat="1" applyFont="1" applyBorder="1" applyAlignment="1">
      <alignment horizontal="center" vertical="center"/>
      <protection/>
    </xf>
    <xf numFmtId="49" fontId="1" fillId="0" borderId="10" xfId="49" applyNumberFormat="1" applyFont="1" applyBorder="1" applyAlignment="1">
      <alignment vertical="center"/>
      <protection/>
    </xf>
    <xf numFmtId="49" fontId="1" fillId="0" borderId="10" xfId="50" applyNumberFormat="1" applyBorder="1" applyAlignment="1">
      <alignment horizontal="center" vertical="center"/>
      <protection/>
    </xf>
    <xf numFmtId="49" fontId="1" fillId="0" borderId="10" xfId="50" applyNumberFormat="1" applyBorder="1" applyAlignment="1">
      <alignment vertical="center"/>
      <protection/>
    </xf>
    <xf numFmtId="0" fontId="1" fillId="0" borderId="12" xfId="49" applyFont="1" applyFill="1" applyBorder="1" applyAlignment="1">
      <alignment vertical="center"/>
      <protection/>
    </xf>
    <xf numFmtId="49" fontId="1" fillId="0" borderId="12" xfId="49" applyNumberFormat="1" applyFont="1" applyBorder="1" applyAlignment="1">
      <alignment horizontal="center" vertical="center"/>
      <protection/>
    </xf>
    <xf numFmtId="49" fontId="1" fillId="0" borderId="14" xfId="55" applyNumberFormat="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49" fontId="1" fillId="0" borderId="10" xfId="51" applyNumberFormat="1" applyFont="1" applyBorder="1" applyAlignment="1">
      <alignment horizontal="center" vertical="center"/>
      <protection/>
    </xf>
    <xf numFmtId="0" fontId="1" fillId="0" borderId="14" xfId="55" applyFill="1" applyBorder="1" applyAlignment="1">
      <alignment vertical="center"/>
      <protection/>
    </xf>
    <xf numFmtId="49" fontId="1" fillId="0" borderId="14" xfId="55" applyNumberFormat="1" applyBorder="1" applyAlignment="1">
      <alignment horizontal="center" vertical="center"/>
      <protection/>
    </xf>
    <xf numFmtId="49" fontId="1" fillId="0" borderId="14" xfId="55" applyNumberFormat="1" applyBorder="1" applyAlignment="1">
      <alignment vertical="center"/>
      <protection/>
    </xf>
    <xf numFmtId="49" fontId="1" fillId="0" borderId="26" xfId="56" applyNumberFormat="1" applyFont="1" applyBorder="1" applyAlignment="1">
      <alignment horizontal="center" vertical="center"/>
      <protection/>
    </xf>
    <xf numFmtId="0" fontId="1" fillId="0" borderId="38" xfId="56" applyFont="1" applyFill="1" applyBorder="1" applyAlignment="1">
      <alignment vertical="center"/>
      <protection/>
    </xf>
    <xf numFmtId="49" fontId="1" fillId="0" borderId="25" xfId="56" applyNumberFormat="1" applyFont="1" applyBorder="1" applyAlignment="1">
      <alignment horizontal="center" vertical="center"/>
      <protection/>
    </xf>
    <xf numFmtId="2" fontId="12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49" fontId="1" fillId="0" borderId="23" xfId="52" applyNumberFormat="1" applyFont="1" applyFill="1" applyBorder="1" applyAlignment="1">
      <alignment horizontal="center" vertical="center"/>
      <protection/>
    </xf>
    <xf numFmtId="49" fontId="1" fillId="0" borderId="24" xfId="52" applyNumberFormat="1" applyFill="1" applyBorder="1" applyAlignment="1">
      <alignment horizontal="center" vertical="center"/>
      <protection/>
    </xf>
    <xf numFmtId="49" fontId="1" fillId="0" borderId="10" xfId="54" applyNumberFormat="1" applyFont="1" applyBorder="1" applyAlignment="1">
      <alignment vertical="center"/>
      <protection/>
    </xf>
    <xf numFmtId="0" fontId="1" fillId="0" borderId="0" xfId="55" applyFont="1" applyBorder="1" applyAlignment="1">
      <alignment vertical="center"/>
      <protection/>
    </xf>
    <xf numFmtId="49" fontId="1" fillId="0" borderId="14" xfId="49" applyNumberFormat="1" applyFont="1" applyBorder="1" applyAlignment="1">
      <alignment horizontal="center" vertical="center"/>
      <protection/>
    </xf>
    <xf numFmtId="0" fontId="1" fillId="0" borderId="10" xfId="49" applyFill="1" applyBorder="1" applyAlignment="1">
      <alignment vertical="center"/>
      <protection/>
    </xf>
    <xf numFmtId="0" fontId="1" fillId="0" borderId="14" xfId="55" applyFont="1" applyBorder="1" applyAlignment="1">
      <alignment vertical="center"/>
      <protection/>
    </xf>
    <xf numFmtId="49" fontId="1" fillId="0" borderId="10" xfId="49" applyNumberFormat="1" applyBorder="1" applyAlignment="1">
      <alignment horizontal="center" vertical="center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0" xfId="49" applyNumberFormat="1" applyBorder="1" applyAlignment="1">
      <alignment vertical="center"/>
      <protection/>
    </xf>
    <xf numFmtId="0" fontId="1" fillId="0" borderId="10" xfId="50" applyFill="1" applyBorder="1" applyAlignment="1">
      <alignment vertical="center"/>
      <protection/>
    </xf>
    <xf numFmtId="49" fontId="1" fillId="0" borderId="10" xfId="50" applyNumberFormat="1" applyFont="1" applyBorder="1" applyAlignment="1">
      <alignment horizontal="center" vertical="center"/>
      <protection/>
    </xf>
    <xf numFmtId="49" fontId="1" fillId="0" borderId="25" xfId="50" applyNumberFormat="1" applyBorder="1" applyAlignment="1">
      <alignment horizontal="center" vertical="center"/>
      <protection/>
    </xf>
    <xf numFmtId="49" fontId="1" fillId="0" borderId="25" xfId="50" applyNumberFormat="1" applyFont="1" applyBorder="1" applyAlignment="1">
      <alignment vertical="center"/>
      <protection/>
    </xf>
    <xf numFmtId="49" fontId="0" fillId="0" borderId="13" xfId="0" applyNumberFormat="1" applyFill="1" applyBorder="1" applyAlignment="1">
      <alignment horizontal="center"/>
    </xf>
    <xf numFmtId="49" fontId="1" fillId="0" borderId="14" xfId="53" applyNumberFormat="1" applyFill="1" applyBorder="1" applyAlignment="1">
      <alignment horizontal="center" vertical="center"/>
      <protection/>
    </xf>
    <xf numFmtId="49" fontId="1" fillId="0" borderId="14" xfId="53" applyNumberFormat="1" applyFont="1" applyFill="1" applyBorder="1" applyAlignment="1">
      <alignment vertical="center"/>
      <protection/>
    </xf>
    <xf numFmtId="2" fontId="12" fillId="0" borderId="14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49" fontId="1" fillId="0" borderId="14" xfId="53" applyNumberFormat="1" applyFill="1" applyBorder="1" applyAlignment="1">
      <alignment vertical="center"/>
      <protection/>
    </xf>
    <xf numFmtId="49" fontId="1" fillId="0" borderId="14" xfId="53" applyNumberFormat="1" applyFont="1" applyFill="1" applyBorder="1" applyAlignment="1">
      <alignment horizontal="center" vertical="center"/>
      <protection/>
    </xf>
    <xf numFmtId="49" fontId="1" fillId="0" borderId="14" xfId="54" applyNumberFormat="1" applyFont="1" applyFill="1" applyBorder="1" applyAlignment="1">
      <alignment vertical="center"/>
      <protection/>
    </xf>
    <xf numFmtId="49" fontId="1" fillId="0" borderId="14" xfId="54" applyNumberFormat="1" applyFont="1" applyFill="1" applyBorder="1" applyAlignment="1">
      <alignment horizontal="center" vertical="center"/>
      <protection/>
    </xf>
    <xf numFmtId="49" fontId="1" fillId="0" borderId="14" xfId="54" applyNumberFormat="1" applyFill="1" applyBorder="1" applyAlignment="1">
      <alignment vertical="center"/>
      <protection/>
    </xf>
    <xf numFmtId="49" fontId="1" fillId="0" borderId="20" xfId="53" applyNumberFormat="1" applyFill="1" applyBorder="1" applyAlignment="1">
      <alignment horizontal="center" vertical="center"/>
      <protection/>
    </xf>
    <xf numFmtId="49" fontId="0" fillId="0" borderId="15" xfId="0" applyNumberFormat="1" applyFill="1" applyBorder="1" applyAlignment="1">
      <alignment horizontal="center"/>
    </xf>
    <xf numFmtId="49" fontId="1" fillId="0" borderId="10" xfId="53" applyNumberFormat="1" applyFont="1" applyFill="1" applyBorder="1" applyAlignment="1">
      <alignment vertical="center"/>
      <protection/>
    </xf>
    <xf numFmtId="2" fontId="12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49" fontId="1" fillId="0" borderId="10" xfId="54" applyNumberFormat="1" applyFont="1" applyFill="1" applyBorder="1" applyAlignment="1">
      <alignment vertical="center"/>
      <protection/>
    </xf>
    <xf numFmtId="2" fontId="17" fillId="0" borderId="14" xfId="58" applyNumberFormat="1" applyFont="1" applyFill="1" applyBorder="1" applyAlignment="1">
      <alignment horizontal="center"/>
      <protection/>
    </xf>
    <xf numFmtId="0" fontId="12" fillId="0" borderId="14" xfId="0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17" fillId="0" borderId="12" xfId="58" applyNumberFormat="1" applyFont="1" applyFill="1" applyBorder="1" applyAlignment="1">
      <alignment horizontal="center"/>
      <protection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7" fillId="0" borderId="10" xfId="58" applyNumberFormat="1" applyFont="1" applyFill="1" applyBorder="1" applyAlignment="1">
      <alignment horizontal="center"/>
      <protection/>
    </xf>
    <xf numFmtId="1" fontId="0" fillId="0" borderId="10" xfId="48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1" fontId="0" fillId="0" borderId="44" xfId="0" applyNumberFormat="1" applyBorder="1" applyAlignment="1">
      <alignment/>
    </xf>
    <xf numFmtId="0" fontId="0" fillId="0" borderId="32" xfId="64" applyFont="1" applyFill="1" applyBorder="1" applyAlignment="1">
      <alignment vertical="center"/>
      <protection/>
    </xf>
    <xf numFmtId="0" fontId="0" fillId="0" borderId="45" xfId="64" applyFont="1" applyFill="1" applyBorder="1" applyAlignment="1">
      <alignment horizontal="center" vertical="center"/>
      <protection/>
    </xf>
    <xf numFmtId="0" fontId="0" fillId="0" borderId="46" xfId="64" applyFont="1" applyFill="1" applyBorder="1" applyAlignment="1">
      <alignment horizontal="left" vertical="center"/>
      <protection/>
    </xf>
    <xf numFmtId="0" fontId="0" fillId="0" borderId="27" xfId="64" applyFont="1" applyFill="1" applyBorder="1" applyAlignment="1">
      <alignment vertical="center"/>
      <protection/>
    </xf>
    <xf numFmtId="49" fontId="0" fillId="0" borderId="10" xfId="0" applyNumberFormat="1" applyBorder="1" applyAlignment="1">
      <alignment horizontal="center" vertical="center"/>
    </xf>
    <xf numFmtId="49" fontId="1" fillId="0" borderId="14" xfId="54" applyNumberForma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 horizontal="center"/>
    </xf>
    <xf numFmtId="49" fontId="1" fillId="0" borderId="14" xfId="52" applyNumberFormat="1" applyFont="1" applyFill="1" applyBorder="1" applyAlignment="1">
      <alignment horizontal="center" vertical="center"/>
      <protection/>
    </xf>
    <xf numFmtId="49" fontId="1" fillId="0" borderId="14" xfId="52" applyNumberFormat="1" applyFill="1" applyBorder="1" applyAlignment="1">
      <alignment vertical="center"/>
      <protection/>
    </xf>
    <xf numFmtId="49" fontId="1" fillId="0" borderId="14" xfId="52" applyNumberFormat="1" applyFont="1" applyFill="1" applyBorder="1" applyAlignment="1">
      <alignment vertical="center"/>
      <protection/>
    </xf>
    <xf numFmtId="49" fontId="1" fillId="0" borderId="14" xfId="58" applyNumberFormat="1" applyFont="1" applyFill="1" applyBorder="1" applyAlignment="1">
      <alignment vertical="center"/>
      <protection/>
    </xf>
    <xf numFmtId="49" fontId="1" fillId="0" borderId="10" xfId="58" applyNumberFormat="1" applyFont="1" applyFill="1" applyBorder="1" applyAlignment="1">
      <alignment vertical="center"/>
      <protection/>
    </xf>
    <xf numFmtId="0" fontId="0" fillId="0" borderId="47" xfId="0" applyBorder="1" applyAlignment="1">
      <alignment horizontal="center"/>
    </xf>
    <xf numFmtId="0" fontId="1" fillId="0" borderId="48" xfId="57" applyFill="1" applyBorder="1" applyAlignment="1">
      <alignment vertical="center"/>
      <protection/>
    </xf>
    <xf numFmtId="49" fontId="1" fillId="0" borderId="49" xfId="57" applyNumberFormat="1" applyFont="1" applyBorder="1" applyAlignment="1">
      <alignment horizontal="center" vertical="center"/>
      <protection/>
    </xf>
    <xf numFmtId="49" fontId="1" fillId="0" borderId="49" xfId="57" applyNumberFormat="1" applyBorder="1" applyAlignment="1">
      <alignment vertical="center"/>
      <protection/>
    </xf>
    <xf numFmtId="49" fontId="1" fillId="0" borderId="49" xfId="57" applyNumberFormat="1" applyFont="1" applyBorder="1" applyAlignment="1">
      <alignment vertical="center"/>
      <protection/>
    </xf>
    <xf numFmtId="49" fontId="1" fillId="0" borderId="50" xfId="57" applyNumberFormat="1" applyBorder="1" applyAlignment="1">
      <alignment horizontal="center" vertical="center"/>
      <protection/>
    </xf>
    <xf numFmtId="0" fontId="0" fillId="0" borderId="51" xfId="48" applyFill="1" applyBorder="1" applyAlignment="1">
      <alignment horizontal="center" vertical="center"/>
      <protection/>
    </xf>
    <xf numFmtId="2" fontId="12" fillId="0" borderId="51" xfId="0" applyNumberFormat="1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12" fillId="0" borderId="52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20" xfId="0" applyFont="1" applyFill="1" applyBorder="1" applyAlignment="1">
      <alignment vertical="center"/>
    </xf>
    <xf numFmtId="49" fontId="1" fillId="0" borderId="19" xfId="54" applyNumberFormat="1" applyBorder="1" applyAlignment="1">
      <alignment vertical="center"/>
      <protection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2" fontId="17" fillId="0" borderId="14" xfId="58" applyNumberFormat="1" applyFont="1" applyBorder="1" applyAlignment="1">
      <alignment horizontal="center"/>
      <protection/>
    </xf>
    <xf numFmtId="1" fontId="0" fillId="0" borderId="14" xfId="48" applyNumberFormat="1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" fillId="0" borderId="12" xfId="58" applyFill="1" applyBorder="1" applyAlignment="1">
      <alignment vertical="center"/>
      <protection/>
    </xf>
    <xf numFmtId="49" fontId="1" fillId="0" borderId="12" xfId="58" applyNumberFormat="1" applyFill="1" applyBorder="1" applyAlignment="1">
      <alignment horizontal="center" vertical="center"/>
      <protection/>
    </xf>
    <xf numFmtId="49" fontId="1" fillId="0" borderId="12" xfId="58" applyNumberFormat="1" applyFill="1" applyBorder="1" applyAlignment="1">
      <alignment vertical="center"/>
      <protection/>
    </xf>
    <xf numFmtId="0" fontId="1" fillId="0" borderId="12" xfId="58" applyNumberFormat="1" applyFont="1" applyFill="1" applyBorder="1" applyAlignment="1">
      <alignment horizontal="center" vertical="center"/>
      <protection/>
    </xf>
    <xf numFmtId="0" fontId="1" fillId="0" borderId="14" xfId="58" applyFill="1" applyBorder="1" applyAlignment="1">
      <alignment vertical="center"/>
      <protection/>
    </xf>
    <xf numFmtId="49" fontId="1" fillId="0" borderId="14" xfId="58" applyNumberFormat="1" applyFill="1" applyBorder="1" applyAlignment="1">
      <alignment horizontal="center" vertical="center"/>
      <protection/>
    </xf>
    <xf numFmtId="49" fontId="1" fillId="0" borderId="14" xfId="58" applyNumberFormat="1" applyFill="1" applyBorder="1" applyAlignment="1">
      <alignment vertical="center"/>
      <protection/>
    </xf>
    <xf numFmtId="0" fontId="1" fillId="0" borderId="14" xfId="58" applyNumberFormat="1" applyFont="1" applyFill="1" applyBorder="1" applyAlignment="1">
      <alignment horizontal="center" vertical="center"/>
      <protection/>
    </xf>
    <xf numFmtId="0" fontId="1" fillId="0" borderId="14" xfId="58" applyFont="1" applyFill="1" applyBorder="1" applyAlignment="1">
      <alignment vertical="center"/>
      <protection/>
    </xf>
    <xf numFmtId="49" fontId="1" fillId="0" borderId="14" xfId="58" applyNumberFormat="1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49" fontId="1" fillId="0" borderId="14" xfId="58" applyNumberFormat="1" applyFont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vertical="center"/>
      <protection/>
    </xf>
    <xf numFmtId="49" fontId="1" fillId="0" borderId="14" xfId="58" applyNumberFormat="1" applyBorder="1" applyAlignment="1">
      <alignment vertical="center"/>
      <protection/>
    </xf>
    <xf numFmtId="49" fontId="1" fillId="0" borderId="14" xfId="58" applyNumberFormat="1" applyFont="1" applyBorder="1" applyAlignment="1">
      <alignment vertical="center"/>
      <protection/>
    </xf>
    <xf numFmtId="49" fontId="1" fillId="0" borderId="10" xfId="58" applyNumberFormat="1" applyFont="1" applyFill="1" applyBorder="1" applyAlignment="1">
      <alignment horizontal="center" vertical="center"/>
      <protection/>
    </xf>
    <xf numFmtId="0" fontId="1" fillId="0" borderId="10" xfId="58" applyNumberFormat="1" applyFont="1" applyFill="1" applyBorder="1" applyAlignment="1">
      <alignment horizontal="center" vertical="center"/>
      <protection/>
    </xf>
    <xf numFmtId="0" fontId="1" fillId="0" borderId="14" xfId="58" applyNumberFormat="1" applyFont="1" applyBorder="1" applyAlignment="1">
      <alignment horizontal="center" vertical="center"/>
      <protection/>
    </xf>
    <xf numFmtId="1" fontId="0" fillId="0" borderId="12" xfId="48" applyNumberFormat="1" applyFont="1" applyFill="1" applyBorder="1" applyAlignment="1">
      <alignment horizontal="center" vertical="center"/>
      <protection/>
    </xf>
    <xf numFmtId="49" fontId="1" fillId="0" borderId="20" xfId="53" applyNumberFormat="1" applyFill="1" applyBorder="1" applyAlignment="1">
      <alignment vertical="center"/>
      <protection/>
    </xf>
    <xf numFmtId="0" fontId="1" fillId="0" borderId="14" xfId="50" applyFont="1" applyBorder="1" applyAlignment="1">
      <alignment vertical="center"/>
      <protection/>
    </xf>
    <xf numFmtId="0" fontId="1" fillId="0" borderId="38" xfId="50" applyBorder="1" applyAlignment="1">
      <alignment vertical="center"/>
      <protection/>
    </xf>
    <xf numFmtId="0" fontId="0" fillId="0" borderId="53" xfId="0" applyFill="1" applyBorder="1" applyAlignment="1">
      <alignment horizontal="center"/>
    </xf>
    <xf numFmtId="49" fontId="1" fillId="0" borderId="25" xfId="58" applyNumberFormat="1" applyFont="1" applyFill="1" applyBorder="1" applyAlignment="1">
      <alignment vertical="center"/>
      <protection/>
    </xf>
    <xf numFmtId="0" fontId="0" fillId="0" borderId="25" xfId="0" applyFill="1" applyBorder="1" applyAlignment="1">
      <alignment/>
    </xf>
    <xf numFmtId="0" fontId="1" fillId="0" borderId="54" xfId="56" applyFill="1" applyBorder="1" applyAlignment="1">
      <alignment vertical="center"/>
      <protection/>
    </xf>
    <xf numFmtId="49" fontId="1" fillId="0" borderId="46" xfId="56" applyNumberFormat="1" applyBorder="1" applyAlignment="1">
      <alignment horizontal="center" vertical="center"/>
      <protection/>
    </xf>
    <xf numFmtId="49" fontId="1" fillId="0" borderId="46" xfId="56" applyNumberFormat="1" applyBorder="1" applyAlignment="1">
      <alignment vertical="center"/>
      <protection/>
    </xf>
    <xf numFmtId="49" fontId="1" fillId="0" borderId="55" xfId="56" applyNumberFormat="1" applyBorder="1" applyAlignment="1">
      <alignment horizontal="center" vertical="center"/>
      <protection/>
    </xf>
    <xf numFmtId="49" fontId="1" fillId="0" borderId="23" xfId="56" applyNumberFormat="1" applyFont="1" applyBorder="1" applyAlignment="1">
      <alignment horizontal="center" vertical="center"/>
      <protection/>
    </xf>
    <xf numFmtId="49" fontId="1" fillId="0" borderId="46" xfId="56" applyNumberFormat="1" applyFont="1" applyBorder="1" applyAlignment="1">
      <alignment vertical="center"/>
      <protection/>
    </xf>
    <xf numFmtId="0" fontId="0" fillId="0" borderId="33" xfId="64" applyFont="1" applyFill="1" applyBorder="1" applyAlignment="1">
      <alignment vertical="center"/>
      <protection/>
    </xf>
    <xf numFmtId="0" fontId="0" fillId="0" borderId="56" xfId="64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 vertical="center"/>
    </xf>
    <xf numFmtId="49" fontId="0" fillId="0" borderId="57" xfId="64" applyNumberFormat="1" applyFont="1" applyFill="1" applyBorder="1" applyAlignment="1">
      <alignment horizontal="left" vertical="center"/>
      <protection/>
    </xf>
    <xf numFmtId="1" fontId="0" fillId="0" borderId="58" xfId="0" applyNumberFormat="1" applyBorder="1" applyAlignment="1">
      <alignment/>
    </xf>
    <xf numFmtId="0" fontId="0" fillId="0" borderId="10" xfId="64" applyFont="1" applyFill="1" applyBorder="1" applyAlignment="1">
      <alignment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3" fontId="1" fillId="0" borderId="10" xfId="61" applyNumberFormat="1" applyFont="1" applyFill="1" applyBorder="1" applyAlignment="1" applyProtection="1">
      <alignment horizontal="center" vertical="center"/>
      <protection locked="0"/>
    </xf>
    <xf numFmtId="164" fontId="1" fillId="0" borderId="10" xfId="61" applyNumberFormat="1" applyFont="1" applyFill="1" applyBorder="1" applyAlignment="1" applyProtection="1">
      <alignment horizontal="center" vertical="center"/>
      <protection locked="0"/>
    </xf>
    <xf numFmtId="4" fontId="1" fillId="0" borderId="10" xfId="61" applyNumberFormat="1" applyFont="1" applyFill="1" applyBorder="1" applyAlignment="1" applyProtection="1">
      <alignment horizontal="center" vertical="center"/>
      <protection locked="0"/>
    </xf>
    <xf numFmtId="1" fontId="0" fillId="0" borderId="60" xfId="0" applyNumberFormat="1" applyBorder="1" applyAlignment="1">
      <alignment/>
    </xf>
    <xf numFmtId="0" fontId="1" fillId="0" borderId="14" xfId="52" applyFont="1" applyFill="1" applyBorder="1" applyAlignment="1">
      <alignment vertical="center"/>
      <protection/>
    </xf>
    <xf numFmtId="49" fontId="1" fillId="0" borderId="14" xfId="52" applyNumberFormat="1" applyFont="1" applyFill="1" applyBorder="1" applyAlignment="1">
      <alignment horizontal="center" vertical="center"/>
      <protection/>
    </xf>
    <xf numFmtId="49" fontId="1" fillId="0" borderId="14" xfId="52" applyNumberFormat="1" applyFont="1" applyFill="1" applyBorder="1" applyAlignment="1">
      <alignment vertical="center"/>
      <protection/>
    </xf>
    <xf numFmtId="0" fontId="1" fillId="0" borderId="10" xfId="52" applyFont="1" applyFill="1" applyBorder="1" applyAlignment="1">
      <alignment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vertical="center"/>
      <protection/>
    </xf>
    <xf numFmtId="0" fontId="0" fillId="0" borderId="16" xfId="0" applyFill="1" applyBorder="1" applyAlignment="1">
      <alignment horizontal="center"/>
    </xf>
    <xf numFmtId="0" fontId="1" fillId="0" borderId="61" xfId="52" applyFill="1" applyBorder="1" applyAlignment="1">
      <alignment vertical="center"/>
      <protection/>
    </xf>
    <xf numFmtId="49" fontId="1" fillId="0" borderId="62" xfId="52" applyNumberFormat="1" applyFill="1" applyBorder="1" applyAlignment="1">
      <alignment horizontal="center" vertical="center"/>
      <protection/>
    </xf>
    <xf numFmtId="49" fontId="1" fillId="0" borderId="62" xfId="52" applyNumberFormat="1" applyFill="1" applyBorder="1" applyAlignment="1">
      <alignment vertical="center"/>
      <protection/>
    </xf>
    <xf numFmtId="49" fontId="1" fillId="0" borderId="63" xfId="52" applyNumberFormat="1" applyFont="1" applyFill="1" applyBorder="1" applyAlignment="1">
      <alignment horizontal="center" vertical="center"/>
      <protection/>
    </xf>
    <xf numFmtId="0" fontId="0" fillId="0" borderId="20" xfId="48" applyFill="1" applyBorder="1" applyAlignment="1">
      <alignment horizontal="center" vertical="center"/>
      <protection/>
    </xf>
    <xf numFmtId="2" fontId="12" fillId="0" borderId="20" xfId="0" applyNumberFormat="1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12" fillId="0" borderId="65" xfId="0" applyNumberFormat="1" applyFont="1" applyFill="1" applyBorder="1" applyAlignment="1">
      <alignment horizontal="center"/>
    </xf>
    <xf numFmtId="0" fontId="8" fillId="0" borderId="0" xfId="47" applyFont="1" applyBorder="1" applyAlignment="1">
      <alignment horizontal="center"/>
      <protection/>
    </xf>
    <xf numFmtId="0" fontId="9" fillId="0" borderId="0" xfId="36" applyNumberFormat="1" applyFill="1" applyBorder="1" applyAlignment="1" applyProtection="1">
      <alignment horizontal="center"/>
      <protection/>
    </xf>
    <xf numFmtId="49" fontId="21" fillId="0" borderId="0" xfId="59" applyNumberFormat="1" applyFont="1" applyBorder="1" applyAlignment="1">
      <alignment horizontal="center"/>
      <protection/>
    </xf>
    <xf numFmtId="49" fontId="22" fillId="0" borderId="0" xfId="59" applyNumberFormat="1" applyFont="1" applyBorder="1" applyAlignment="1">
      <alignment horizontal="center"/>
      <protection/>
    </xf>
    <xf numFmtId="0" fontId="4" fillId="0" borderId="0" xfId="47" applyFont="1" applyBorder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16" fillId="0" borderId="0" xfId="0" applyFont="1" applyAlignment="1">
      <alignment/>
    </xf>
    <xf numFmtId="0" fontId="0" fillId="0" borderId="18" xfId="0" applyBorder="1" applyAlignment="1">
      <alignment/>
    </xf>
    <xf numFmtId="0" fontId="12" fillId="0" borderId="66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5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13" fillId="0" borderId="14" xfId="0" applyFont="1" applyBorder="1" applyAlignment="1">
      <alignment/>
    </xf>
    <xf numFmtId="0" fontId="12" fillId="0" borderId="13" xfId="0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49" fontId="0" fillId="0" borderId="34" xfId="0" applyNumberFormat="1" applyBorder="1" applyAlignment="1">
      <alignment/>
    </xf>
    <xf numFmtId="49" fontId="0" fillId="0" borderId="67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12" fillId="0" borderId="13" xfId="0" applyNumberFormat="1" applyFont="1" applyBorder="1" applyAlignment="1">
      <alignment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6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33" borderId="6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2" fillId="33" borderId="5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0" fillId="0" borderId="14" xfId="47" applyFont="1" applyBorder="1">
      <alignment/>
      <protection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33" borderId="33" xfId="0" applyFont="1" applyFill="1" applyBorder="1" applyAlignment="1">
      <alignment horizontal="center"/>
    </xf>
    <xf numFmtId="0" fontId="12" fillId="33" borderId="70" xfId="0" applyFont="1" applyFill="1" applyBorder="1" applyAlignment="1">
      <alignment horizontal="center"/>
    </xf>
    <xf numFmtId="0" fontId="0" fillId="0" borderId="34" xfId="47" applyFont="1" applyBorder="1">
      <alignment/>
      <protection/>
    </xf>
    <xf numFmtId="0" fontId="0" fillId="0" borderId="67" xfId="47" applyFont="1" applyBorder="1">
      <alignment/>
      <protection/>
    </xf>
    <xf numFmtId="0" fontId="0" fillId="0" borderId="36" xfId="47" applyFont="1" applyBorder="1">
      <alignment/>
      <protection/>
    </xf>
    <xf numFmtId="49" fontId="0" fillId="0" borderId="67" xfId="0" applyNumberFormat="1" applyBorder="1" applyAlignment="1">
      <alignment/>
    </xf>
    <xf numFmtId="49" fontId="0" fillId="0" borderId="36" xfId="0" applyNumberFormat="1" applyBorder="1" applyAlignment="1">
      <alignment/>
    </xf>
    <xf numFmtId="0" fontId="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13" fillId="0" borderId="18" xfId="0" applyFont="1" applyBorder="1" applyAlignment="1">
      <alignment/>
    </xf>
    <xf numFmtId="0" fontId="12" fillId="0" borderId="27" xfId="0" applyFont="1" applyBorder="1" applyAlignment="1">
      <alignment/>
    </xf>
    <xf numFmtId="49" fontId="0" fillId="0" borderId="32" xfId="0" applyNumberFormat="1" applyBorder="1" applyAlignment="1">
      <alignment/>
    </xf>
    <xf numFmtId="49" fontId="0" fillId="0" borderId="71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12" fillId="0" borderId="36" xfId="0" applyFont="1" applyBorder="1" applyAlignment="1">
      <alignment/>
    </xf>
    <xf numFmtId="49" fontId="0" fillId="0" borderId="72" xfId="0" applyNumberFormat="1" applyFont="1" applyBorder="1" applyAlignment="1">
      <alignment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13" fillId="0" borderId="17" xfId="0" applyFont="1" applyBorder="1" applyAlignment="1">
      <alignment/>
    </xf>
    <xf numFmtId="0" fontId="0" fillId="0" borderId="36" xfId="0" applyBorder="1" applyAlignment="1">
      <alignment/>
    </xf>
    <xf numFmtId="49" fontId="0" fillId="0" borderId="72" xfId="0" applyNumberFormat="1" applyBorder="1" applyAlignment="1">
      <alignment/>
    </xf>
    <xf numFmtId="49" fontId="12" fillId="0" borderId="36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74" xfId="0" applyBorder="1" applyAlignment="1">
      <alignment/>
    </xf>
    <xf numFmtId="49" fontId="12" fillId="0" borderId="57" xfId="0" applyNumberFormat="1" applyFont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7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3" fillId="0" borderId="65" xfId="0" applyFont="1" applyBorder="1" applyAlignment="1">
      <alignment/>
    </xf>
    <xf numFmtId="0" fontId="0" fillId="0" borderId="13" xfId="0" applyBorder="1" applyAlignment="1">
      <alignment/>
    </xf>
    <xf numFmtId="0" fontId="1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2" fillId="0" borderId="15" xfId="0" applyFont="1" applyBorder="1" applyAlignment="1">
      <alignment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adekmicr2006" xfId="48"/>
    <cellStyle name="normální_F2-A jun" xfId="49"/>
    <cellStyle name="normální_F2-A sen_1" xfId="50"/>
    <cellStyle name="normální_F2-B sen_1" xfId="51"/>
    <cellStyle name="normální_F2-C sen_1" xfId="52"/>
    <cellStyle name="normální_F4-A jun" xfId="53"/>
    <cellStyle name="normální_F4-A sen" xfId="54"/>
    <cellStyle name="normální_F4-B jun_1" xfId="55"/>
    <cellStyle name="normální_F4-B sen_1" xfId="56"/>
    <cellStyle name="normální_F4-C sen_1" xfId="57"/>
    <cellStyle name="normální_F-DS" xfId="58"/>
    <cellStyle name="normální_netolice2005" xfId="59"/>
    <cellStyle name="normální_Regatta_vysl" xfId="60"/>
    <cellStyle name="normální_Regatta_vysl_06" xfId="61"/>
    <cellStyle name="normální_Regatta_vysl_06_výsledková listina 2008 - 1 soutěž" xfId="62"/>
    <cellStyle name="normální_Regatta_vysl_výsledková listina 2008 - 1 soutěž" xfId="63"/>
    <cellStyle name="normální_St_listiny" xfId="64"/>
    <cellStyle name="Poznámka" xfId="65"/>
    <cellStyle name="Percent" xfId="66"/>
    <cellStyle name="Propojená buňka" xfId="67"/>
    <cellStyle name="Followed Hyperlink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386" t="s">
        <v>432</v>
      </c>
      <c r="B1" s="386"/>
      <c r="C1" s="386"/>
      <c r="D1" s="386"/>
      <c r="E1" s="386"/>
    </row>
    <row r="2" spans="1:5" ht="20.25">
      <c r="A2" s="387" t="s">
        <v>430</v>
      </c>
      <c r="B2" s="387"/>
      <c r="C2" s="387"/>
      <c r="D2" s="387"/>
      <c r="E2" s="387"/>
    </row>
    <row r="3" spans="1:5" ht="16.5">
      <c r="A3" s="2"/>
      <c r="B3" s="3"/>
      <c r="C3" s="2"/>
      <c r="D3" s="2"/>
      <c r="E3" s="4"/>
    </row>
    <row r="4" spans="1:5" ht="14.25">
      <c r="A4" s="5" t="s">
        <v>0</v>
      </c>
      <c r="B4" s="6"/>
      <c r="C4" s="7" t="s">
        <v>431</v>
      </c>
      <c r="D4" s="8"/>
      <c r="E4" s="8"/>
    </row>
    <row r="5" spans="1:5" ht="14.25">
      <c r="A5" s="5" t="s">
        <v>1</v>
      </c>
      <c r="B5" s="6"/>
      <c r="C5" s="9" t="s">
        <v>368</v>
      </c>
      <c r="D5" s="8"/>
      <c r="E5" s="8"/>
    </row>
    <row r="6" spans="1:5" ht="14.25">
      <c r="A6" s="5" t="s">
        <v>2</v>
      </c>
      <c r="B6" s="6"/>
      <c r="C6" s="9" t="s">
        <v>3</v>
      </c>
      <c r="D6" s="8"/>
      <c r="E6" s="8"/>
    </row>
    <row r="7" spans="1:5" ht="14.25">
      <c r="A7" s="5" t="s">
        <v>4</v>
      </c>
      <c r="B7" s="6"/>
      <c r="C7" s="8" t="s">
        <v>369</v>
      </c>
      <c r="D7" s="8"/>
      <c r="E7" s="8"/>
    </row>
    <row r="8" spans="1:5" ht="14.25">
      <c r="A8" s="5"/>
      <c r="B8" s="6"/>
      <c r="C8" s="9"/>
      <c r="D8" s="8"/>
      <c r="E8" s="8"/>
    </row>
    <row r="9" spans="1:5" ht="14.25">
      <c r="A9" s="5" t="s">
        <v>5</v>
      </c>
      <c r="B9" s="9"/>
      <c r="C9" s="8" t="s">
        <v>370</v>
      </c>
      <c r="D9" s="8"/>
      <c r="E9" s="59"/>
    </row>
    <row r="10" spans="1:5" ht="14.25">
      <c r="A10" s="5" t="s">
        <v>6</v>
      </c>
      <c r="B10" s="9"/>
      <c r="C10" s="8" t="s">
        <v>371</v>
      </c>
      <c r="D10" s="8"/>
      <c r="E10" s="9"/>
    </row>
    <row r="11" spans="1:5" ht="14.25">
      <c r="A11" s="10" t="s">
        <v>7</v>
      </c>
      <c r="B11" s="9"/>
      <c r="C11" s="8" t="s">
        <v>369</v>
      </c>
      <c r="D11" s="11"/>
      <c r="E11" s="12"/>
    </row>
    <row r="12" spans="1:5" ht="14.25">
      <c r="A12" s="10"/>
      <c r="B12" s="9"/>
      <c r="C12" s="56"/>
      <c r="D12" s="57"/>
      <c r="E12" s="58"/>
    </row>
    <row r="13" spans="1:5" ht="14.25">
      <c r="A13" s="5" t="s">
        <v>8</v>
      </c>
      <c r="B13" s="9"/>
      <c r="C13" s="56" t="s">
        <v>162</v>
      </c>
      <c r="D13" s="56"/>
      <c r="E13" s="59" t="s">
        <v>170</v>
      </c>
    </row>
    <row r="14" spans="1:5" ht="14.25">
      <c r="A14" s="5" t="s">
        <v>10</v>
      </c>
      <c r="B14" s="9" t="s">
        <v>11</v>
      </c>
      <c r="C14" s="56" t="s">
        <v>79</v>
      </c>
      <c r="D14" s="56"/>
      <c r="E14" s="59" t="s">
        <v>80</v>
      </c>
    </row>
    <row r="15" spans="1:10" ht="15">
      <c r="A15" s="5" t="s">
        <v>12</v>
      </c>
      <c r="B15" s="9" t="s">
        <v>13</v>
      </c>
      <c r="C15" s="60" t="s">
        <v>171</v>
      </c>
      <c r="D15" s="56"/>
      <c r="E15" s="59" t="s">
        <v>249</v>
      </c>
      <c r="H15" s="13"/>
      <c r="I15" s="13"/>
      <c r="J15" s="14"/>
    </row>
    <row r="16" spans="1:10" ht="15">
      <c r="A16" s="5" t="s">
        <v>311</v>
      </c>
      <c r="B16" s="9" t="s">
        <v>310</v>
      </c>
      <c r="C16" s="60" t="s">
        <v>437</v>
      </c>
      <c r="D16" s="56"/>
      <c r="E16" s="59" t="s">
        <v>425</v>
      </c>
      <c r="H16" s="13"/>
      <c r="I16" s="13"/>
      <c r="J16" s="14"/>
    </row>
    <row r="17" spans="1:5" ht="14.25">
      <c r="A17" s="15" t="s">
        <v>14</v>
      </c>
      <c r="B17" s="9"/>
      <c r="C17" s="56"/>
      <c r="D17" s="56"/>
      <c r="E17" s="59"/>
    </row>
    <row r="18" spans="1:5" ht="14.25">
      <c r="A18" s="5" t="s">
        <v>15</v>
      </c>
      <c r="B18" s="9" t="s">
        <v>11</v>
      </c>
      <c r="C18" s="56" t="s">
        <v>83</v>
      </c>
      <c r="D18" s="56"/>
      <c r="E18" s="59" t="s">
        <v>84</v>
      </c>
    </row>
    <row r="19" spans="1:5" ht="14.25">
      <c r="A19" s="5"/>
      <c r="B19" s="9"/>
      <c r="C19" s="56" t="s">
        <v>81</v>
      </c>
      <c r="D19" s="56"/>
      <c r="E19" s="59" t="s">
        <v>82</v>
      </c>
    </row>
    <row r="20" spans="1:5" ht="14.25">
      <c r="A20" s="5"/>
      <c r="B20" s="9"/>
      <c r="C20" s="56"/>
      <c r="D20" s="56"/>
      <c r="E20" s="59"/>
    </row>
    <row r="21" spans="1:5" ht="14.25">
      <c r="A21" s="5" t="s">
        <v>16</v>
      </c>
      <c r="B21" s="9" t="s">
        <v>13</v>
      </c>
      <c r="C21" s="60" t="s">
        <v>307</v>
      </c>
      <c r="D21" s="56"/>
      <c r="E21" s="59" t="s">
        <v>357</v>
      </c>
    </row>
    <row r="22" spans="1:5" ht="14.25">
      <c r="A22" s="5"/>
      <c r="B22" s="9"/>
      <c r="C22" s="56" t="s">
        <v>435</v>
      </c>
      <c r="D22" s="56"/>
      <c r="E22" s="59" t="s">
        <v>436</v>
      </c>
    </row>
    <row r="23" spans="1:5" ht="14.25">
      <c r="A23" s="5"/>
      <c r="B23" s="9"/>
      <c r="C23" s="60"/>
      <c r="D23" s="56"/>
      <c r="E23" s="59"/>
    </row>
    <row r="24" spans="1:5" ht="14.25">
      <c r="A24" s="15" t="s">
        <v>17</v>
      </c>
      <c r="B24" s="163" t="s">
        <v>353</v>
      </c>
      <c r="C24" s="60" t="s">
        <v>171</v>
      </c>
      <c r="D24" s="56"/>
      <c r="E24" s="59" t="s">
        <v>249</v>
      </c>
    </row>
    <row r="25" spans="1:8" ht="14.25">
      <c r="A25" s="61" t="s">
        <v>358</v>
      </c>
      <c r="B25" s="163"/>
      <c r="C25" s="56" t="s">
        <v>79</v>
      </c>
      <c r="D25" s="56"/>
      <c r="E25" s="59" t="s">
        <v>384</v>
      </c>
      <c r="F25" s="60"/>
      <c r="G25" s="56"/>
      <c r="H25" s="59"/>
    </row>
    <row r="26" spans="1:5" ht="14.25">
      <c r="A26" s="5"/>
      <c r="B26" s="163"/>
      <c r="C26" s="60" t="s">
        <v>308</v>
      </c>
      <c r="D26" s="56"/>
      <c r="E26" s="59" t="s">
        <v>354</v>
      </c>
    </row>
    <row r="27" spans="1:5" ht="14.25">
      <c r="A27" s="5"/>
      <c r="B27" s="163"/>
      <c r="C27" s="8"/>
      <c r="D27" s="8"/>
      <c r="E27" s="16"/>
    </row>
    <row r="28" spans="1:5" ht="14.25">
      <c r="A28" s="15" t="s">
        <v>17</v>
      </c>
      <c r="B28" s="163" t="s">
        <v>310</v>
      </c>
      <c r="C28" s="60" t="s">
        <v>309</v>
      </c>
      <c r="D28" s="56"/>
      <c r="E28" s="59" t="s">
        <v>246</v>
      </c>
    </row>
    <row r="29" spans="1:5" ht="14.25">
      <c r="A29" s="61" t="s">
        <v>358</v>
      </c>
      <c r="B29" s="9"/>
      <c r="C29" s="56" t="s">
        <v>350</v>
      </c>
      <c r="D29" s="56"/>
      <c r="E29" s="59" t="s">
        <v>355</v>
      </c>
    </row>
    <row r="30" spans="1:5" ht="14.25">
      <c r="A30" s="5"/>
      <c r="B30" s="9"/>
      <c r="C30" s="60" t="s">
        <v>351</v>
      </c>
      <c r="D30" s="56"/>
      <c r="E30" s="59" t="s">
        <v>356</v>
      </c>
    </row>
    <row r="31" spans="1:5" ht="14.25">
      <c r="A31" s="5"/>
      <c r="B31" s="9"/>
      <c r="C31" s="8"/>
      <c r="D31" s="8"/>
      <c r="E31" s="16"/>
    </row>
    <row r="32" spans="1:5" ht="14.25">
      <c r="A32" s="5" t="s">
        <v>18</v>
      </c>
      <c r="B32" s="9"/>
      <c r="C32" s="8" t="s">
        <v>372</v>
      </c>
      <c r="D32" s="8"/>
      <c r="E32" s="8"/>
    </row>
    <row r="33" spans="1:5" ht="14.25">
      <c r="A33" s="5"/>
      <c r="B33" s="9"/>
      <c r="C33" s="8" t="s">
        <v>373</v>
      </c>
      <c r="E33" s="8"/>
    </row>
    <row r="34" spans="1:5" ht="14.25">
      <c r="A34" s="5"/>
      <c r="B34" s="9"/>
      <c r="C34" s="8" t="s">
        <v>374</v>
      </c>
      <c r="E34" s="8"/>
    </row>
    <row r="35" spans="1:5" ht="14.25">
      <c r="A35" s="5" t="s">
        <v>19</v>
      </c>
      <c r="B35" s="9"/>
      <c r="C35" s="388" t="s">
        <v>375</v>
      </c>
      <c r="D35" s="388"/>
      <c r="E35" s="388"/>
    </row>
    <row r="36" spans="1:5" ht="14.25">
      <c r="A36" s="5"/>
      <c r="B36" s="5"/>
      <c r="C36" s="388" t="s">
        <v>376</v>
      </c>
      <c r="D36" s="388"/>
      <c r="E36" s="388"/>
    </row>
    <row r="37" spans="1:5" ht="14.25">
      <c r="A37" s="5"/>
      <c r="B37" s="5"/>
      <c r="C37" s="17"/>
      <c r="D37" s="17"/>
      <c r="E37" s="17"/>
    </row>
    <row r="38" spans="1:5" ht="14.25">
      <c r="A38" s="5" t="s">
        <v>20</v>
      </c>
      <c r="B38" s="5"/>
      <c r="C38" s="389" t="s">
        <v>439</v>
      </c>
      <c r="D38" s="389"/>
      <c r="E38" s="389"/>
    </row>
    <row r="39" spans="1:5" ht="14.25">
      <c r="A39" s="5"/>
      <c r="B39" s="5"/>
      <c r="C39" s="5"/>
      <c r="D39" s="5"/>
      <c r="E39" s="5"/>
    </row>
    <row r="40" spans="1:5" ht="14.25">
      <c r="A40" s="9" t="s">
        <v>21</v>
      </c>
      <c r="B40" s="5"/>
      <c r="C40" s="5"/>
      <c r="D40" s="5"/>
      <c r="E40" s="5"/>
    </row>
    <row r="41" spans="1:5" ht="14.25">
      <c r="A41" s="9" t="s">
        <v>438</v>
      </c>
      <c r="B41" s="5"/>
      <c r="C41" s="5"/>
      <c r="D41" s="5"/>
      <c r="E41" s="5"/>
    </row>
    <row r="42" spans="1:5" ht="14.25">
      <c r="A42" s="9"/>
      <c r="B42" s="5"/>
      <c r="C42" s="5"/>
      <c r="D42" s="5"/>
      <c r="E42" s="5"/>
    </row>
    <row r="43" spans="1:5" ht="14.25">
      <c r="A43" s="18" t="s">
        <v>22</v>
      </c>
      <c r="B43" s="5"/>
      <c r="C43" s="5"/>
      <c r="D43" s="5"/>
      <c r="E43" s="5"/>
    </row>
    <row r="44" spans="1:5" ht="16.5">
      <c r="A44" s="18" t="s">
        <v>23</v>
      </c>
      <c r="B44" s="19"/>
      <c r="C44" s="19"/>
      <c r="D44" s="19"/>
      <c r="E44" s="19"/>
    </row>
    <row r="45" spans="1:5" ht="12.75">
      <c r="A45" s="384" t="s">
        <v>377</v>
      </c>
      <c r="B45" s="384"/>
      <c r="C45" s="384"/>
      <c r="D45" s="384"/>
      <c r="E45" s="384"/>
    </row>
    <row r="46" spans="1:5" ht="12.75" customHeight="1">
      <c r="A46" s="384"/>
      <c r="B46" s="384"/>
      <c r="C46" s="384"/>
      <c r="D46" s="384"/>
      <c r="E46" s="384"/>
    </row>
    <row r="47" spans="1:5" ht="12.75">
      <c r="A47" s="385"/>
      <c r="B47" s="385"/>
      <c r="C47" s="385"/>
      <c r="D47" s="385"/>
      <c r="E47" s="385"/>
    </row>
  </sheetData>
  <sheetProtection/>
  <mergeCells count="7">
    <mergeCell ref="A45:E46"/>
    <mergeCell ref="A47:E47"/>
    <mergeCell ref="A1:E1"/>
    <mergeCell ref="A2:E2"/>
    <mergeCell ref="C35:E35"/>
    <mergeCell ref="C36:E36"/>
    <mergeCell ref="C38:E38"/>
  </mergeCells>
  <printOptions/>
  <pageMargins left="0.5902777777777778" right="0.5902777777777778" top="0.39375" bottom="0.39375" header="0.5118055555555556" footer="0.5118055555555556"/>
  <pageSetup fitToHeight="1" fitToWidth="1"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20.25">
      <c r="A3" s="417" t="s">
        <v>92</v>
      </c>
      <c r="B3" s="417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17"/>
      <c r="B4" s="417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2.75">
      <c r="Q5" s="22"/>
      <c r="S5" s="22"/>
      <c r="T5" s="22"/>
    </row>
    <row r="6" spans="1:20" ht="12.75" customHeight="1" thickBot="1">
      <c r="A6" s="418" t="s">
        <v>25</v>
      </c>
      <c r="B6" s="416" t="s">
        <v>26</v>
      </c>
      <c r="C6" s="416" t="s">
        <v>9</v>
      </c>
      <c r="D6" s="416" t="s">
        <v>27</v>
      </c>
      <c r="E6" s="416" t="s">
        <v>28</v>
      </c>
      <c r="F6" s="416" t="s">
        <v>29</v>
      </c>
      <c r="G6" s="415" t="s">
        <v>30</v>
      </c>
      <c r="H6" s="415"/>
      <c r="I6" s="415"/>
      <c r="J6" s="413" t="s">
        <v>31</v>
      </c>
      <c r="K6" s="415" t="s">
        <v>32</v>
      </c>
      <c r="L6" s="415"/>
      <c r="M6" s="415"/>
      <c r="N6" s="413" t="s">
        <v>33</v>
      </c>
      <c r="O6" s="413" t="s">
        <v>34</v>
      </c>
      <c r="P6" s="407" t="s">
        <v>35</v>
      </c>
      <c r="S6" s="22"/>
      <c r="T6" s="22"/>
    </row>
    <row r="7" spans="1:20" ht="13.5" thickBot="1">
      <c r="A7" s="418"/>
      <c r="B7" s="416"/>
      <c r="C7" s="416"/>
      <c r="D7" s="416"/>
      <c r="E7" s="416"/>
      <c r="F7" s="416"/>
      <c r="G7" s="66" t="s">
        <v>36</v>
      </c>
      <c r="H7" s="66" t="s">
        <v>37</v>
      </c>
      <c r="I7" s="66" t="s">
        <v>38</v>
      </c>
      <c r="J7" s="414"/>
      <c r="K7" s="67" t="s">
        <v>36</v>
      </c>
      <c r="L7" s="66" t="s">
        <v>37</v>
      </c>
      <c r="M7" s="66" t="s">
        <v>38</v>
      </c>
      <c r="N7" s="414"/>
      <c r="O7" s="414"/>
      <c r="P7" s="408"/>
      <c r="S7" s="22"/>
      <c r="T7" s="22"/>
    </row>
    <row r="8" spans="1:20" ht="15" customHeight="1" thickBot="1">
      <c r="A8" s="302">
        <v>1</v>
      </c>
      <c r="B8" s="303" t="s">
        <v>148</v>
      </c>
      <c r="C8" s="304" t="s">
        <v>155</v>
      </c>
      <c r="D8" s="305" t="s">
        <v>98</v>
      </c>
      <c r="E8" s="306" t="s">
        <v>149</v>
      </c>
      <c r="F8" s="307" t="s">
        <v>150</v>
      </c>
      <c r="G8" s="308">
        <v>92</v>
      </c>
      <c r="H8" s="308">
        <v>90</v>
      </c>
      <c r="I8" s="308">
        <v>95</v>
      </c>
      <c r="J8" s="309">
        <f>AVERAGE(G8:I8)</f>
        <v>92.33333333333333</v>
      </c>
      <c r="K8" s="310">
        <v>98</v>
      </c>
      <c r="L8" s="310">
        <v>98</v>
      </c>
      <c r="M8" s="347">
        <v>92</v>
      </c>
      <c r="N8" s="311">
        <f>((K8+L8+M8)-MIN(K8:M8))/2</f>
        <v>98</v>
      </c>
      <c r="O8" s="309">
        <f>J8+N8</f>
        <v>190.33333333333331</v>
      </c>
      <c r="P8" s="312">
        <f>O8</f>
        <v>190.33333333333331</v>
      </c>
      <c r="S8" s="22"/>
      <c r="T8" s="22"/>
    </row>
    <row r="9" ht="15" customHeight="1" thickBot="1"/>
    <row r="10" spans="2:16" ht="15" customHeight="1">
      <c r="B10" s="32" t="s">
        <v>30</v>
      </c>
      <c r="C10" s="409" t="s">
        <v>26</v>
      </c>
      <c r="D10" s="409"/>
      <c r="E10" s="33" t="s">
        <v>9</v>
      </c>
      <c r="F10" s="410" t="s">
        <v>39</v>
      </c>
      <c r="G10" s="410"/>
      <c r="H10" s="410"/>
      <c r="I10" s="411" t="s">
        <v>40</v>
      </c>
      <c r="J10" s="411"/>
      <c r="K10" s="412" t="s">
        <v>26</v>
      </c>
      <c r="L10" s="412"/>
      <c r="M10" s="412"/>
      <c r="N10" s="35" t="s">
        <v>9</v>
      </c>
      <c r="O10" s="410" t="s">
        <v>39</v>
      </c>
      <c r="P10" s="410"/>
    </row>
    <row r="11" spans="2:16" ht="15" customHeight="1">
      <c r="B11" s="36" t="s">
        <v>41</v>
      </c>
      <c r="C11" s="397" t="s">
        <v>171</v>
      </c>
      <c r="D11" s="397"/>
      <c r="E11" s="37" t="s">
        <v>249</v>
      </c>
      <c r="F11" s="396"/>
      <c r="G11" s="396"/>
      <c r="H11" s="396"/>
      <c r="I11" s="406" t="s">
        <v>42</v>
      </c>
      <c r="J11" s="406"/>
      <c r="K11" s="403" t="s">
        <v>171</v>
      </c>
      <c r="L11" s="431"/>
      <c r="M11" s="432"/>
      <c r="N11" s="161" t="s">
        <v>249</v>
      </c>
      <c r="O11" s="396"/>
      <c r="P11" s="396"/>
    </row>
    <row r="12" spans="2:16" ht="15" customHeight="1">
      <c r="B12" s="36">
        <v>2</v>
      </c>
      <c r="C12" s="397" t="s">
        <v>352</v>
      </c>
      <c r="D12" s="397"/>
      <c r="E12" s="37" t="s">
        <v>354</v>
      </c>
      <c r="F12" s="396"/>
      <c r="G12" s="396"/>
      <c r="H12" s="396"/>
      <c r="I12" s="406" t="s">
        <v>43</v>
      </c>
      <c r="J12" s="406"/>
      <c r="K12" s="403" t="s">
        <v>307</v>
      </c>
      <c r="L12" s="431"/>
      <c r="M12" s="432"/>
      <c r="N12" s="161" t="s">
        <v>357</v>
      </c>
      <c r="O12" s="396"/>
      <c r="P12" s="396"/>
    </row>
    <row r="13" spans="2:16" ht="15" customHeight="1">
      <c r="B13" s="39">
        <v>3</v>
      </c>
      <c r="C13" s="397" t="s">
        <v>79</v>
      </c>
      <c r="D13" s="397"/>
      <c r="E13" s="37" t="s">
        <v>384</v>
      </c>
      <c r="F13" s="396"/>
      <c r="G13" s="396"/>
      <c r="H13" s="396"/>
      <c r="I13" s="405"/>
      <c r="J13" s="405"/>
      <c r="K13" s="428" t="s">
        <v>435</v>
      </c>
      <c r="L13" s="429"/>
      <c r="M13" s="430"/>
      <c r="N13" s="162" t="s">
        <v>436</v>
      </c>
      <c r="O13" s="396"/>
      <c r="P13" s="396"/>
    </row>
    <row r="14" spans="2:16" ht="15" customHeight="1">
      <c r="B14" s="36"/>
      <c r="C14" s="433"/>
      <c r="D14" s="433"/>
      <c r="E14" s="37"/>
      <c r="F14" s="396"/>
      <c r="G14" s="396"/>
      <c r="H14" s="396"/>
      <c r="I14" s="405"/>
      <c r="J14" s="405"/>
      <c r="K14" s="428"/>
      <c r="L14" s="429"/>
      <c r="M14" s="430"/>
      <c r="N14" s="161"/>
      <c r="O14" s="396"/>
      <c r="P14" s="396"/>
    </row>
    <row r="15" spans="2:16" ht="15" customHeight="1">
      <c r="B15" s="36"/>
      <c r="C15" s="434"/>
      <c r="D15" s="434"/>
      <c r="E15" s="37"/>
      <c r="F15" s="396"/>
      <c r="G15" s="396"/>
      <c r="H15" s="396"/>
      <c r="I15" s="402"/>
      <c r="J15" s="402"/>
      <c r="K15" s="428"/>
      <c r="L15" s="429"/>
      <c r="M15" s="430"/>
      <c r="N15" s="161"/>
      <c r="O15" s="396"/>
      <c r="P15" s="396"/>
    </row>
    <row r="16" spans="2:16" ht="15" customHeight="1">
      <c r="B16" s="40"/>
      <c r="C16" s="397"/>
      <c r="D16" s="397"/>
      <c r="E16" s="37"/>
      <c r="F16" s="396"/>
      <c r="G16" s="396"/>
      <c r="H16" s="396"/>
      <c r="I16" s="398" t="s">
        <v>44</v>
      </c>
      <c r="J16" s="398"/>
      <c r="K16" s="428" t="s">
        <v>162</v>
      </c>
      <c r="L16" s="429"/>
      <c r="M16" s="430"/>
      <c r="N16" s="161" t="s">
        <v>170</v>
      </c>
      <c r="O16" s="396"/>
      <c r="P16" s="396"/>
    </row>
    <row r="17" spans="2:16" ht="15" customHeight="1" thickBot="1">
      <c r="B17" s="41" t="s">
        <v>45</v>
      </c>
      <c r="C17" s="393" t="s">
        <v>163</v>
      </c>
      <c r="D17" s="393"/>
      <c r="E17" s="42" t="s">
        <v>164</v>
      </c>
      <c r="F17" s="391"/>
      <c r="G17" s="391"/>
      <c r="H17" s="391"/>
      <c r="I17" s="394" t="s">
        <v>45</v>
      </c>
      <c r="J17" s="394"/>
      <c r="K17" s="395" t="s">
        <v>240</v>
      </c>
      <c r="L17" s="395"/>
      <c r="M17" s="395"/>
      <c r="N17" s="65" t="s">
        <v>241</v>
      </c>
      <c r="O17" s="391"/>
      <c r="P17" s="391"/>
    </row>
    <row r="18" spans="1:11" ht="15" customHeight="1">
      <c r="A18" s="43"/>
      <c r="B18" s="43"/>
      <c r="C18" s="392"/>
      <c r="D18" s="392"/>
      <c r="E18" s="43"/>
      <c r="F18" s="44"/>
      <c r="G18" s="44"/>
      <c r="H18" s="45"/>
      <c r="I18" s="45"/>
      <c r="J18" s="45"/>
      <c r="K18" s="45"/>
    </row>
    <row r="19" spans="1:11" ht="15" customHeight="1">
      <c r="A19" s="43"/>
      <c r="B19" s="46"/>
      <c r="C19" s="46"/>
      <c r="E19" s="47"/>
      <c r="F19" s="44"/>
      <c r="G19" s="44"/>
      <c r="H19" s="45"/>
      <c r="I19" s="45"/>
      <c r="J19" s="45"/>
      <c r="K19" s="45"/>
    </row>
    <row r="20" spans="1:11" ht="15" customHeight="1">
      <c r="A20" s="43"/>
      <c r="B20" s="46"/>
      <c r="C20" s="46"/>
      <c r="E20" s="47"/>
      <c r="F20" s="44"/>
      <c r="G20" s="44"/>
      <c r="H20" s="45"/>
      <c r="I20" s="45"/>
      <c r="J20" s="45"/>
      <c r="K20" s="45"/>
    </row>
    <row r="21" spans="1:11" ht="15" customHeight="1">
      <c r="A21" s="43"/>
      <c r="B21" s="46"/>
      <c r="C21" s="46"/>
      <c r="E21" s="47"/>
      <c r="F21" s="46"/>
      <c r="G21" s="44"/>
      <c r="H21" s="45"/>
      <c r="I21" s="45"/>
      <c r="J21" s="45"/>
      <c r="K21" s="45"/>
    </row>
    <row r="22" spans="1:11" ht="15" customHeight="1">
      <c r="A22" s="43"/>
      <c r="B22" s="46"/>
      <c r="C22" s="46"/>
      <c r="E22" s="47"/>
      <c r="F22" s="44"/>
      <c r="G22" s="44"/>
      <c r="H22" s="45"/>
      <c r="I22" s="45"/>
      <c r="J22" s="45"/>
      <c r="K22" s="45"/>
    </row>
    <row r="23" spans="1:3" ht="15" customHeight="1">
      <c r="A23" s="43"/>
      <c r="B23" s="46"/>
      <c r="C23" s="46"/>
    </row>
    <row r="24" spans="1:3" ht="15" customHeight="1">
      <c r="A24" s="43"/>
      <c r="B24" s="46"/>
      <c r="C24" s="46"/>
    </row>
  </sheetData>
  <sheetProtection/>
  <mergeCells count="56">
    <mergeCell ref="D6:D7"/>
    <mergeCell ref="E6:E7"/>
    <mergeCell ref="F6:F7"/>
    <mergeCell ref="G6:I6"/>
    <mergeCell ref="A3:B4"/>
    <mergeCell ref="A6:A7"/>
    <mergeCell ref="B6:B7"/>
    <mergeCell ref="C6:C7"/>
    <mergeCell ref="P6:P7"/>
    <mergeCell ref="C10:D10"/>
    <mergeCell ref="F10:H10"/>
    <mergeCell ref="I10:J10"/>
    <mergeCell ref="K10:M10"/>
    <mergeCell ref="O10:P10"/>
    <mergeCell ref="J6:J7"/>
    <mergeCell ref="K6:M6"/>
    <mergeCell ref="N6:N7"/>
    <mergeCell ref="O6:O7"/>
    <mergeCell ref="O11:P11"/>
    <mergeCell ref="C12:D12"/>
    <mergeCell ref="F12:H12"/>
    <mergeCell ref="I12:J12"/>
    <mergeCell ref="K12:M12"/>
    <mergeCell ref="O12:P12"/>
    <mergeCell ref="C11:D11"/>
    <mergeCell ref="F11:H11"/>
    <mergeCell ref="I11:J11"/>
    <mergeCell ref="K11:M11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K13:M13"/>
    <mergeCell ref="F16:H16"/>
    <mergeCell ref="I16:J16"/>
    <mergeCell ref="K16:M16"/>
    <mergeCell ref="O16:P16"/>
    <mergeCell ref="C15:D15"/>
    <mergeCell ref="F15:H15"/>
    <mergeCell ref="I15:J15"/>
    <mergeCell ref="K15:M15"/>
    <mergeCell ref="A1:L1"/>
    <mergeCell ref="A2:L2"/>
    <mergeCell ref="O17:P17"/>
    <mergeCell ref="C18:D18"/>
    <mergeCell ref="C17:D17"/>
    <mergeCell ref="F17:H17"/>
    <mergeCell ref="I17:J17"/>
    <mergeCell ref="K17:M17"/>
    <mergeCell ref="O15:P15"/>
    <mergeCell ref="C16:D1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5.00390625" style="0" customWidth="1"/>
    <col min="2" max="2" width="17.875" style="0" customWidth="1"/>
    <col min="3" max="3" width="8.125" style="0" customWidth="1"/>
    <col min="4" max="4" width="19.75390625" style="0" customWidth="1"/>
    <col min="5" max="5" width="14.75390625" style="0" customWidth="1"/>
    <col min="6" max="6" width="7.00390625" style="0" customWidth="1"/>
    <col min="7" max="9" width="5.375" style="0" customWidth="1"/>
    <col min="10" max="10" width="8.25390625" style="0" customWidth="1"/>
    <col min="11" max="13" width="5.375" style="0" customWidth="1"/>
    <col min="14" max="14" width="8.25390625" style="0" customWidth="1"/>
    <col min="15" max="17" width="5.75390625" style="0" customWidth="1"/>
    <col min="18" max="21" width="8.25390625" style="0" customWidth="1"/>
  </cols>
  <sheetData>
    <row r="1" spans="1:12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6" ht="20.25">
      <c r="A3" s="417" t="s">
        <v>156</v>
      </c>
      <c r="B3" s="417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0.25">
      <c r="A4" s="417"/>
      <c r="B4" s="417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2:23" ht="12.75">
      <c r="V5" s="22"/>
      <c r="W5" s="22"/>
    </row>
    <row r="6" spans="1:23" ht="12.75" customHeight="1">
      <c r="A6" s="455" t="s">
        <v>25</v>
      </c>
      <c r="B6" s="421" t="s">
        <v>26</v>
      </c>
      <c r="C6" s="421" t="s">
        <v>9</v>
      </c>
      <c r="D6" s="421" t="s">
        <v>27</v>
      </c>
      <c r="E6" s="421" t="s">
        <v>28</v>
      </c>
      <c r="F6" s="421" t="s">
        <v>29</v>
      </c>
      <c r="G6" s="415" t="s">
        <v>30</v>
      </c>
      <c r="H6" s="415"/>
      <c r="I6" s="415"/>
      <c r="J6" s="413" t="s">
        <v>31</v>
      </c>
      <c r="K6" s="454" t="s">
        <v>157</v>
      </c>
      <c r="L6" s="454"/>
      <c r="M6" s="454"/>
      <c r="N6" s="413" t="s">
        <v>158</v>
      </c>
      <c r="O6" s="415" t="s">
        <v>32</v>
      </c>
      <c r="P6" s="415"/>
      <c r="Q6" s="415"/>
      <c r="R6" s="413" t="s">
        <v>33</v>
      </c>
      <c r="S6" s="413" t="s">
        <v>159</v>
      </c>
      <c r="T6" s="413" t="s">
        <v>34</v>
      </c>
      <c r="U6" s="407" t="s">
        <v>35</v>
      </c>
      <c r="V6" s="22"/>
      <c r="W6" s="22"/>
    </row>
    <row r="7" spans="1:23" ht="13.5" thickBot="1">
      <c r="A7" s="455"/>
      <c r="B7" s="421"/>
      <c r="C7" s="421"/>
      <c r="D7" s="421"/>
      <c r="E7" s="421"/>
      <c r="F7" s="421"/>
      <c r="G7" s="23" t="s">
        <v>36</v>
      </c>
      <c r="H7" s="23" t="s">
        <v>37</v>
      </c>
      <c r="I7" s="23" t="s">
        <v>38</v>
      </c>
      <c r="J7" s="413"/>
      <c r="K7" s="23" t="s">
        <v>36</v>
      </c>
      <c r="L7" s="23" t="s">
        <v>37</v>
      </c>
      <c r="M7" s="23" t="s">
        <v>38</v>
      </c>
      <c r="N7" s="413"/>
      <c r="O7" s="77" t="s">
        <v>36</v>
      </c>
      <c r="P7" s="23" t="s">
        <v>37</v>
      </c>
      <c r="Q7" s="23" t="s">
        <v>38</v>
      </c>
      <c r="R7" s="413"/>
      <c r="S7" s="413"/>
      <c r="T7" s="413"/>
      <c r="U7" s="407"/>
      <c r="V7" s="22"/>
      <c r="W7" s="22"/>
    </row>
    <row r="8" spans="1:23" s="213" customFormat="1" ht="15" customHeight="1">
      <c r="A8" s="90">
        <v>1</v>
      </c>
      <c r="B8" s="324" t="s">
        <v>165</v>
      </c>
      <c r="C8" s="325" t="s">
        <v>166</v>
      </c>
      <c r="D8" s="326" t="s">
        <v>100</v>
      </c>
      <c r="E8" s="326" t="s">
        <v>167</v>
      </c>
      <c r="F8" s="325" t="s">
        <v>95</v>
      </c>
      <c r="G8" s="327">
        <v>92</v>
      </c>
      <c r="H8" s="81">
        <v>88</v>
      </c>
      <c r="I8" s="81">
        <v>93</v>
      </c>
      <c r="J8" s="281">
        <f>AVERAGE(G8:I8)</f>
        <v>91</v>
      </c>
      <c r="K8" s="81">
        <v>81</v>
      </c>
      <c r="L8" s="343">
        <v>84</v>
      </c>
      <c r="M8" s="81">
        <v>86</v>
      </c>
      <c r="N8" s="281">
        <f>AVERAGE(K8:M8)</f>
        <v>83.66666666666667</v>
      </c>
      <c r="O8" s="25">
        <v>98</v>
      </c>
      <c r="P8" s="25">
        <v>98</v>
      </c>
      <c r="Q8" s="316">
        <v>0</v>
      </c>
      <c r="R8" s="282">
        <f>((O8+P8+Q8)-MIN(O8:Q8))</f>
        <v>196</v>
      </c>
      <c r="S8" s="283">
        <f>J8+N8</f>
        <v>174.66666666666669</v>
      </c>
      <c r="T8" s="283">
        <f>R8+S8</f>
        <v>370.6666666666667</v>
      </c>
      <c r="U8" s="284">
        <f>T8</f>
        <v>370.6666666666667</v>
      </c>
      <c r="V8" s="212"/>
      <c r="W8" s="212"/>
    </row>
    <row r="9" spans="1:23" s="213" customFormat="1" ht="15" customHeight="1">
      <c r="A9" s="102">
        <v>2</v>
      </c>
      <c r="B9" s="332" t="s">
        <v>440</v>
      </c>
      <c r="C9" s="336" t="s">
        <v>441</v>
      </c>
      <c r="D9" s="338" t="s">
        <v>106</v>
      </c>
      <c r="E9" s="339" t="s">
        <v>147</v>
      </c>
      <c r="F9" s="336" t="s">
        <v>78</v>
      </c>
      <c r="G9" s="342">
        <v>89</v>
      </c>
      <c r="H9" s="80">
        <v>92</v>
      </c>
      <c r="I9" s="80">
        <v>94</v>
      </c>
      <c r="J9" s="319">
        <f>AVERAGE(G9:I9)</f>
        <v>91.66666666666667</v>
      </c>
      <c r="K9" s="80">
        <v>90</v>
      </c>
      <c r="L9" s="320">
        <v>90</v>
      </c>
      <c r="M9" s="80">
        <v>92</v>
      </c>
      <c r="N9" s="319">
        <f>AVERAGE(K9:M9)</f>
        <v>90.66666666666667</v>
      </c>
      <c r="O9" s="27">
        <v>96</v>
      </c>
      <c r="P9" s="27">
        <v>91</v>
      </c>
      <c r="Q9" s="317">
        <v>82</v>
      </c>
      <c r="R9" s="321">
        <f>((O9+P9+Q9)-MIN(O9:Q9))</f>
        <v>187</v>
      </c>
      <c r="S9" s="322">
        <f>J9+N9</f>
        <v>182.33333333333334</v>
      </c>
      <c r="T9" s="322">
        <f>R9+S9</f>
        <v>369.33333333333337</v>
      </c>
      <c r="U9" s="323">
        <f>T9</f>
        <v>369.33333333333337</v>
      </c>
      <c r="V9" s="212"/>
      <c r="W9" s="212"/>
    </row>
    <row r="10" spans="1:23" s="213" customFormat="1" ht="15" customHeight="1">
      <c r="A10" s="102">
        <v>3</v>
      </c>
      <c r="B10" s="328" t="s">
        <v>168</v>
      </c>
      <c r="C10" s="329" t="s">
        <v>169</v>
      </c>
      <c r="D10" s="330" t="s">
        <v>100</v>
      </c>
      <c r="E10" s="300" t="s">
        <v>329</v>
      </c>
      <c r="F10" s="333" t="s">
        <v>160</v>
      </c>
      <c r="G10" s="331">
        <v>90</v>
      </c>
      <c r="H10" s="80">
        <v>89</v>
      </c>
      <c r="I10" s="80">
        <v>89</v>
      </c>
      <c r="J10" s="278">
        <f>AVERAGE(G10:I10)</f>
        <v>89.33333333333333</v>
      </c>
      <c r="K10" s="80">
        <v>95</v>
      </c>
      <c r="L10" s="80">
        <v>95</v>
      </c>
      <c r="M10" s="80">
        <v>94</v>
      </c>
      <c r="N10" s="278">
        <f>AVERAGE(K10:M10)</f>
        <v>94.66666666666667</v>
      </c>
      <c r="O10" s="27">
        <v>86</v>
      </c>
      <c r="P10" s="27">
        <v>72</v>
      </c>
      <c r="Q10" s="317">
        <v>72</v>
      </c>
      <c r="R10" s="279">
        <f>((O10+P10+Q10)-MIN(O10:Q10))</f>
        <v>158</v>
      </c>
      <c r="S10" s="264">
        <f>J10+N10</f>
        <v>184</v>
      </c>
      <c r="T10" s="264">
        <f>R10+S10</f>
        <v>342</v>
      </c>
      <c r="U10" s="280">
        <f>T10</f>
        <v>342</v>
      </c>
      <c r="V10" s="212"/>
      <c r="W10" s="212"/>
    </row>
    <row r="11" spans="1:23" s="213" customFormat="1" ht="15" customHeight="1" thickBot="1">
      <c r="A11" s="29">
        <v>4</v>
      </c>
      <c r="B11" s="334" t="s">
        <v>381</v>
      </c>
      <c r="C11" s="335" t="s">
        <v>382</v>
      </c>
      <c r="D11" s="337" t="s">
        <v>98</v>
      </c>
      <c r="E11" s="301" t="s">
        <v>383</v>
      </c>
      <c r="F11" s="340" t="s">
        <v>101</v>
      </c>
      <c r="G11" s="341">
        <v>73</v>
      </c>
      <c r="H11" s="82">
        <v>76</v>
      </c>
      <c r="I11" s="82">
        <v>78</v>
      </c>
      <c r="J11" s="285">
        <f>AVERAGE(G11:I11)</f>
        <v>75.66666666666667</v>
      </c>
      <c r="K11" s="82">
        <v>78</v>
      </c>
      <c r="L11" s="286">
        <v>75</v>
      </c>
      <c r="M11" s="82">
        <v>80</v>
      </c>
      <c r="N11" s="285">
        <f>AVERAGE(K11:M11)</f>
        <v>77.66666666666667</v>
      </c>
      <c r="O11" s="30">
        <v>90</v>
      </c>
      <c r="P11" s="318">
        <v>82</v>
      </c>
      <c r="Q11" s="30">
        <v>93</v>
      </c>
      <c r="R11" s="287">
        <f>((O11+P11+Q11)-MIN(O11:Q11))</f>
        <v>183</v>
      </c>
      <c r="S11" s="274">
        <f>J11+N11</f>
        <v>153.33333333333334</v>
      </c>
      <c r="T11" s="274">
        <f>R11+S11</f>
        <v>336.33333333333337</v>
      </c>
      <c r="U11" s="288">
        <f>T11</f>
        <v>336.33333333333337</v>
      </c>
      <c r="V11" s="212"/>
      <c r="W11" s="212"/>
    </row>
    <row r="12" spans="3:4" ht="15" customHeight="1" thickBot="1">
      <c r="C12" s="452"/>
      <c r="D12" s="452"/>
    </row>
    <row r="13" spans="2:21" ht="15" customHeight="1">
      <c r="B13" s="32" t="s">
        <v>30</v>
      </c>
      <c r="C13" s="409" t="s">
        <v>26</v>
      </c>
      <c r="D13" s="409"/>
      <c r="E13" s="33" t="s">
        <v>9</v>
      </c>
      <c r="F13" s="410" t="s">
        <v>39</v>
      </c>
      <c r="G13" s="410"/>
      <c r="H13" s="410"/>
      <c r="I13" s="453" t="s">
        <v>40</v>
      </c>
      <c r="J13" s="453"/>
      <c r="K13" s="453"/>
      <c r="L13" s="412" t="s">
        <v>26</v>
      </c>
      <c r="M13" s="412"/>
      <c r="N13" s="412"/>
      <c r="O13" s="412"/>
      <c r="P13" s="451" t="s">
        <v>9</v>
      </c>
      <c r="Q13" s="451"/>
      <c r="R13" s="410" t="s">
        <v>39</v>
      </c>
      <c r="S13" s="410"/>
      <c r="T13" s="78"/>
      <c r="U13" s="43"/>
    </row>
    <row r="14" spans="2:21" ht="15" customHeight="1">
      <c r="B14" s="36" t="s">
        <v>161</v>
      </c>
      <c r="C14" s="397" t="s">
        <v>171</v>
      </c>
      <c r="D14" s="397"/>
      <c r="E14" s="37" t="s">
        <v>249</v>
      </c>
      <c r="F14" s="396"/>
      <c r="G14" s="396"/>
      <c r="H14" s="396"/>
      <c r="I14" s="449" t="s">
        <v>42</v>
      </c>
      <c r="J14" s="449"/>
      <c r="K14" s="449"/>
      <c r="L14" s="403" t="s">
        <v>79</v>
      </c>
      <c r="M14" s="431"/>
      <c r="N14" s="431"/>
      <c r="O14" s="448"/>
      <c r="P14" s="444" t="s">
        <v>80</v>
      </c>
      <c r="Q14" s="445"/>
      <c r="R14" s="446"/>
      <c r="S14" s="446"/>
      <c r="T14" s="79"/>
      <c r="U14" s="47"/>
    </row>
    <row r="15" spans="2:21" ht="15" customHeight="1">
      <c r="B15" s="36">
        <v>2</v>
      </c>
      <c r="C15" s="397" t="s">
        <v>352</v>
      </c>
      <c r="D15" s="397"/>
      <c r="E15" s="37" t="s">
        <v>354</v>
      </c>
      <c r="F15" s="396"/>
      <c r="G15" s="396"/>
      <c r="H15" s="396"/>
      <c r="I15" s="449" t="s">
        <v>43</v>
      </c>
      <c r="J15" s="449"/>
      <c r="K15" s="449"/>
      <c r="L15" s="450" t="s">
        <v>83</v>
      </c>
      <c r="M15" s="404"/>
      <c r="N15" s="404"/>
      <c r="O15" s="443"/>
      <c r="P15" s="444" t="s">
        <v>84</v>
      </c>
      <c r="Q15" s="445"/>
      <c r="R15" s="446"/>
      <c r="S15" s="446"/>
      <c r="T15" s="79"/>
      <c r="U15" s="47"/>
    </row>
    <row r="16" spans="2:21" ht="15" customHeight="1">
      <c r="B16" s="36">
        <v>3</v>
      </c>
      <c r="C16" s="397" t="s">
        <v>79</v>
      </c>
      <c r="D16" s="397"/>
      <c r="E16" s="37" t="s">
        <v>384</v>
      </c>
      <c r="F16" s="396"/>
      <c r="G16" s="396"/>
      <c r="H16" s="396"/>
      <c r="I16" s="432"/>
      <c r="J16" s="432"/>
      <c r="K16" s="432"/>
      <c r="L16" s="403" t="s">
        <v>81</v>
      </c>
      <c r="M16" s="431"/>
      <c r="N16" s="431"/>
      <c r="O16" s="448"/>
      <c r="P16" s="444" t="s">
        <v>82</v>
      </c>
      <c r="Q16" s="445"/>
      <c r="R16" s="446"/>
      <c r="S16" s="446"/>
      <c r="T16" s="79"/>
      <c r="U16" s="47"/>
    </row>
    <row r="17" spans="2:21" ht="15" customHeight="1">
      <c r="B17" s="36"/>
      <c r="C17" s="433"/>
      <c r="D17" s="433"/>
      <c r="E17" s="37"/>
      <c r="F17" s="396"/>
      <c r="G17" s="396"/>
      <c r="H17" s="396"/>
      <c r="I17" s="432"/>
      <c r="J17" s="432"/>
      <c r="K17" s="432"/>
      <c r="L17" s="403"/>
      <c r="M17" s="404"/>
      <c r="N17" s="404"/>
      <c r="O17" s="443"/>
      <c r="P17" s="444"/>
      <c r="Q17" s="445"/>
      <c r="R17" s="446"/>
      <c r="S17" s="446"/>
      <c r="T17" s="79"/>
      <c r="U17" s="47"/>
    </row>
    <row r="18" spans="2:21" ht="15" customHeight="1">
      <c r="B18" s="36"/>
      <c r="C18" s="434"/>
      <c r="D18" s="434"/>
      <c r="E18" s="37"/>
      <c r="F18" s="396"/>
      <c r="G18" s="396"/>
      <c r="H18" s="396"/>
      <c r="I18" s="447"/>
      <c r="J18" s="447"/>
      <c r="K18" s="447"/>
      <c r="L18" s="403"/>
      <c r="M18" s="404"/>
      <c r="N18" s="404"/>
      <c r="O18" s="443"/>
      <c r="P18" s="444"/>
      <c r="Q18" s="445"/>
      <c r="R18" s="446"/>
      <c r="S18" s="446"/>
      <c r="T18" s="79"/>
      <c r="U18" s="47"/>
    </row>
    <row r="19" spans="2:21" ht="15" customHeight="1">
      <c r="B19" s="40"/>
      <c r="C19" s="397"/>
      <c r="D19" s="397"/>
      <c r="E19" s="37"/>
      <c r="F19" s="396"/>
      <c r="G19" s="396"/>
      <c r="H19" s="396"/>
      <c r="I19" s="442" t="s">
        <v>44</v>
      </c>
      <c r="J19" s="442"/>
      <c r="K19" s="442"/>
      <c r="L19" s="403" t="s">
        <v>162</v>
      </c>
      <c r="M19" s="404"/>
      <c r="N19" s="404"/>
      <c r="O19" s="443"/>
      <c r="P19" s="444" t="s">
        <v>170</v>
      </c>
      <c r="Q19" s="445"/>
      <c r="R19" s="446"/>
      <c r="S19" s="446"/>
      <c r="T19" s="79"/>
      <c r="U19" s="47"/>
    </row>
    <row r="20" spans="2:21" ht="15" customHeight="1" thickBot="1">
      <c r="B20" s="41" t="s">
        <v>45</v>
      </c>
      <c r="C20" s="393" t="s">
        <v>163</v>
      </c>
      <c r="D20" s="393"/>
      <c r="E20" s="42" t="s">
        <v>164</v>
      </c>
      <c r="F20" s="391"/>
      <c r="G20" s="391"/>
      <c r="H20" s="391"/>
      <c r="I20" s="438" t="s">
        <v>45</v>
      </c>
      <c r="J20" s="438"/>
      <c r="K20" s="438"/>
      <c r="L20" s="439" t="s">
        <v>240</v>
      </c>
      <c r="M20" s="440"/>
      <c r="N20" s="440"/>
      <c r="O20" s="441"/>
      <c r="P20" s="435" t="s">
        <v>241</v>
      </c>
      <c r="Q20" s="436"/>
      <c r="R20" s="437"/>
      <c r="S20" s="437"/>
      <c r="T20" s="79"/>
      <c r="U20" s="47"/>
    </row>
    <row r="21" spans="1:15" ht="15" customHeight="1">
      <c r="A21" s="43"/>
      <c r="B21" s="43"/>
      <c r="C21" s="43"/>
      <c r="E21" s="43"/>
      <c r="F21" s="44"/>
      <c r="G21" s="44"/>
      <c r="H21" s="45"/>
      <c r="I21" s="45"/>
      <c r="J21" s="45"/>
      <c r="K21" s="45"/>
      <c r="L21" s="45"/>
      <c r="M21" s="45"/>
      <c r="N21" s="45"/>
      <c r="O21" s="45"/>
    </row>
    <row r="22" spans="1:15" ht="15" customHeight="1">
      <c r="A22" s="43"/>
      <c r="B22" s="46"/>
      <c r="C22" s="46"/>
      <c r="E22" s="43"/>
      <c r="F22" s="43"/>
      <c r="G22" s="44"/>
      <c r="H22" s="45"/>
      <c r="I22" s="45"/>
      <c r="J22" s="45"/>
      <c r="K22" s="45"/>
      <c r="L22" s="45"/>
      <c r="M22" s="45"/>
      <c r="N22" s="45"/>
      <c r="O22" s="45"/>
    </row>
    <row r="23" spans="1:15" ht="15" customHeight="1">
      <c r="A23" s="43"/>
      <c r="B23" s="46"/>
      <c r="C23" s="46"/>
      <c r="E23" s="46"/>
      <c r="F23" s="46"/>
      <c r="G23" s="44"/>
      <c r="H23" s="45"/>
      <c r="I23" s="45"/>
      <c r="J23" s="45"/>
      <c r="K23" s="45"/>
      <c r="L23" s="45"/>
      <c r="M23" s="45"/>
      <c r="N23" s="45"/>
      <c r="O23" s="45"/>
    </row>
    <row r="24" spans="1:15" ht="15" customHeight="1">
      <c r="A24" s="43"/>
      <c r="B24" s="46"/>
      <c r="C24" s="46"/>
      <c r="E24" s="46"/>
      <c r="F24" s="46"/>
      <c r="G24" s="44"/>
      <c r="H24" s="45"/>
      <c r="I24" s="45"/>
      <c r="J24" s="45"/>
      <c r="K24" s="45"/>
      <c r="L24" s="45"/>
      <c r="M24" s="45"/>
      <c r="N24" s="45"/>
      <c r="O24" s="45"/>
    </row>
    <row r="25" spans="1:15" ht="15" customHeight="1">
      <c r="A25" s="43"/>
      <c r="B25" s="46"/>
      <c r="C25" s="46"/>
      <c r="E25" s="46"/>
      <c r="F25" s="46"/>
      <c r="G25" s="44"/>
      <c r="H25" s="45"/>
      <c r="I25" s="45"/>
      <c r="J25" s="45"/>
      <c r="K25" s="45"/>
      <c r="L25" s="45"/>
      <c r="M25" s="45"/>
      <c r="N25" s="45"/>
      <c r="O25" s="45"/>
    </row>
    <row r="26" spans="1:6" ht="15" customHeight="1">
      <c r="A26" s="43"/>
      <c r="B26" s="46"/>
      <c r="C26" s="46"/>
      <c r="E26" s="46"/>
      <c r="F26" s="46"/>
    </row>
    <row r="27" spans="1:6" ht="15" customHeight="1">
      <c r="A27" s="43"/>
      <c r="B27" s="46"/>
      <c r="C27" s="46"/>
      <c r="E27" s="46"/>
      <c r="F27" s="46"/>
    </row>
    <row r="28" spans="5:6" ht="12.75">
      <c r="E28" s="46"/>
      <c r="F28" s="46"/>
    </row>
    <row r="29" spans="5:6" ht="12.75">
      <c r="E29" s="46"/>
      <c r="F29" s="46"/>
    </row>
  </sheetData>
  <sheetProtection/>
  <mergeCells count="67">
    <mergeCell ref="A3:B4"/>
    <mergeCell ref="A6:A7"/>
    <mergeCell ref="B6:B7"/>
    <mergeCell ref="C6:C7"/>
    <mergeCell ref="T6:T7"/>
    <mergeCell ref="U6:U7"/>
    <mergeCell ref="J6:J7"/>
    <mergeCell ref="K6:M6"/>
    <mergeCell ref="N6:N7"/>
    <mergeCell ref="O6:Q6"/>
    <mergeCell ref="R14:S14"/>
    <mergeCell ref="C12:D12"/>
    <mergeCell ref="C13:D13"/>
    <mergeCell ref="F13:H13"/>
    <mergeCell ref="I13:K13"/>
    <mergeCell ref="R6:R7"/>
    <mergeCell ref="S6:S7"/>
    <mergeCell ref="D6:D7"/>
    <mergeCell ref="E6:E7"/>
    <mergeCell ref="F6:F7"/>
    <mergeCell ref="G6:I6"/>
    <mergeCell ref="L15:O15"/>
    <mergeCell ref="L13:O13"/>
    <mergeCell ref="P13:Q13"/>
    <mergeCell ref="P15:Q15"/>
    <mergeCell ref="R13:S13"/>
    <mergeCell ref="C14:D14"/>
    <mergeCell ref="F14:H14"/>
    <mergeCell ref="I14:K14"/>
    <mergeCell ref="L14:O14"/>
    <mergeCell ref="P14:Q14"/>
    <mergeCell ref="R15:S15"/>
    <mergeCell ref="C16:D16"/>
    <mergeCell ref="F16:H16"/>
    <mergeCell ref="I16:K16"/>
    <mergeCell ref="L16:O16"/>
    <mergeCell ref="P16:Q16"/>
    <mergeCell ref="R16:S16"/>
    <mergeCell ref="C15:D15"/>
    <mergeCell ref="F15:H15"/>
    <mergeCell ref="I15:K15"/>
    <mergeCell ref="C18:D18"/>
    <mergeCell ref="F18:H18"/>
    <mergeCell ref="I18:K18"/>
    <mergeCell ref="L18:O18"/>
    <mergeCell ref="C17:D17"/>
    <mergeCell ref="F17:H17"/>
    <mergeCell ref="I17:K17"/>
    <mergeCell ref="L17:O17"/>
    <mergeCell ref="I19:K19"/>
    <mergeCell ref="L19:O19"/>
    <mergeCell ref="P17:Q17"/>
    <mergeCell ref="R17:S17"/>
    <mergeCell ref="P18:Q18"/>
    <mergeCell ref="R18:S18"/>
    <mergeCell ref="P19:Q19"/>
    <mergeCell ref="R19:S19"/>
    <mergeCell ref="A1:L1"/>
    <mergeCell ref="A2:L2"/>
    <mergeCell ref="P20:Q20"/>
    <mergeCell ref="R20:S20"/>
    <mergeCell ref="C19:D19"/>
    <mergeCell ref="F19:H19"/>
    <mergeCell ref="C20:D20"/>
    <mergeCell ref="F20:H20"/>
    <mergeCell ref="I20:K20"/>
    <mergeCell ref="L20:O20"/>
  </mergeCells>
  <printOptions/>
  <pageMargins left="0.39375" right="0.39375" top="0.39375" bottom="0.39375" header="0.5118055555555556" footer="0.5118055555555556"/>
  <pageSetup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L1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18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P1" s="213"/>
      <c r="Q1" s="213"/>
      <c r="R1" s="213"/>
    </row>
    <row r="2" spans="1:18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P2" s="213"/>
      <c r="Q2" s="212" t="s">
        <v>378</v>
      </c>
      <c r="R2" s="213" t="s">
        <v>379</v>
      </c>
    </row>
    <row r="3" spans="1:24" ht="20.25">
      <c r="A3" s="420" t="s">
        <v>250</v>
      </c>
      <c r="B3" s="420"/>
      <c r="C3" s="48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4"/>
      <c r="Q3" s="221">
        <v>40</v>
      </c>
      <c r="R3" s="222">
        <v>20</v>
      </c>
      <c r="S3" s="21"/>
      <c r="T3" s="21"/>
      <c r="U3" s="21"/>
      <c r="V3" s="21"/>
      <c r="W3" s="21"/>
      <c r="X3" s="21"/>
    </row>
    <row r="4" spans="1:24" ht="20.25">
      <c r="A4" s="420"/>
      <c r="B4" s="420"/>
      <c r="C4" s="48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3" t="s">
        <v>380</v>
      </c>
      <c r="Q4" s="224">
        <f>Q3*60+R3</f>
        <v>2420</v>
      </c>
      <c r="R4" s="214"/>
      <c r="S4" s="21"/>
      <c r="T4" s="21"/>
      <c r="U4" s="21"/>
      <c r="V4" s="21"/>
      <c r="W4" s="21"/>
      <c r="X4" s="21"/>
    </row>
    <row r="5" spans="28:29" ht="13.5" thickBot="1">
      <c r="AB5" s="22"/>
      <c r="AC5" s="22"/>
    </row>
    <row r="6" spans="1:29" ht="12.75" customHeight="1">
      <c r="A6" s="455" t="s">
        <v>25</v>
      </c>
      <c r="B6" s="421" t="s">
        <v>26</v>
      </c>
      <c r="C6" s="421" t="s">
        <v>9</v>
      </c>
      <c r="D6" s="421" t="s">
        <v>27</v>
      </c>
      <c r="E6" s="421" t="s">
        <v>28</v>
      </c>
      <c r="F6" s="421" t="s">
        <v>29</v>
      </c>
      <c r="G6" s="84" t="s">
        <v>278</v>
      </c>
      <c r="H6" s="84" t="s">
        <v>251</v>
      </c>
      <c r="I6" s="85" t="s">
        <v>252</v>
      </c>
      <c r="J6" s="413" t="s">
        <v>253</v>
      </c>
      <c r="K6" s="413" t="s">
        <v>279</v>
      </c>
      <c r="L6" s="422" t="s">
        <v>30</v>
      </c>
      <c r="M6" s="422"/>
      <c r="N6" s="422"/>
      <c r="O6" s="413" t="s">
        <v>31</v>
      </c>
      <c r="P6" s="413" t="s">
        <v>280</v>
      </c>
      <c r="Q6" s="456" t="s">
        <v>254</v>
      </c>
      <c r="R6" s="456"/>
      <c r="S6" s="457"/>
      <c r="T6" s="458" t="s">
        <v>255</v>
      </c>
      <c r="U6" s="427"/>
      <c r="V6" s="427"/>
      <c r="W6" s="427"/>
      <c r="X6" s="427"/>
      <c r="Y6" s="427"/>
      <c r="Z6" s="413" t="s">
        <v>256</v>
      </c>
      <c r="AA6" s="407" t="s">
        <v>35</v>
      </c>
      <c r="AB6" s="22"/>
      <c r="AC6" s="22"/>
    </row>
    <row r="7" spans="1:29" ht="15" thickBot="1">
      <c r="A7" s="455"/>
      <c r="B7" s="421"/>
      <c r="C7" s="421"/>
      <c r="D7" s="421"/>
      <c r="E7" s="421"/>
      <c r="F7" s="421"/>
      <c r="G7" s="86" t="s">
        <v>257</v>
      </c>
      <c r="H7" s="86" t="s">
        <v>281</v>
      </c>
      <c r="I7" s="86" t="s">
        <v>258</v>
      </c>
      <c r="J7" s="413"/>
      <c r="K7" s="413"/>
      <c r="L7" s="23" t="s">
        <v>36</v>
      </c>
      <c r="M7" s="23" t="s">
        <v>37</v>
      </c>
      <c r="N7" s="23" t="s">
        <v>38</v>
      </c>
      <c r="O7" s="413"/>
      <c r="P7" s="413"/>
      <c r="Q7" s="87" t="s">
        <v>259</v>
      </c>
      <c r="R7" s="87" t="s">
        <v>260</v>
      </c>
      <c r="S7" s="88" t="s">
        <v>261</v>
      </c>
      <c r="T7" s="89" t="s">
        <v>36</v>
      </c>
      <c r="U7" s="77" t="s">
        <v>262</v>
      </c>
      <c r="V7" s="23" t="s">
        <v>37</v>
      </c>
      <c r="W7" s="23" t="s">
        <v>262</v>
      </c>
      <c r="X7" s="23" t="s">
        <v>38</v>
      </c>
      <c r="Y7" s="23" t="s">
        <v>262</v>
      </c>
      <c r="Z7" s="413"/>
      <c r="AA7" s="407"/>
      <c r="AB7" s="22"/>
      <c r="AC7" s="22"/>
    </row>
    <row r="8" spans="1:28" ht="15" customHeight="1">
      <c r="A8" s="90">
        <v>1</v>
      </c>
      <c r="B8" s="356" t="s">
        <v>331</v>
      </c>
      <c r="C8" s="357" t="s">
        <v>330</v>
      </c>
      <c r="D8" s="358" t="s">
        <v>295</v>
      </c>
      <c r="E8" s="359" t="s">
        <v>275</v>
      </c>
      <c r="F8" s="92" t="s">
        <v>95</v>
      </c>
      <c r="G8" s="131">
        <v>1100</v>
      </c>
      <c r="H8" s="132">
        <v>0.855</v>
      </c>
      <c r="I8" s="133">
        <v>16.5</v>
      </c>
      <c r="J8" s="93">
        <f>G8*SQRT(H8)/(456*POWER(I8,1/3))</f>
        <v>0.8761589838909538</v>
      </c>
      <c r="K8" s="93">
        <f>IF(J8&gt;1,J8/J8^(2*LOG10(J8)),J8*J8^(2*LOG10(J8)))</f>
        <v>0.8895622834146238</v>
      </c>
      <c r="L8" s="360" t="s">
        <v>422</v>
      </c>
      <c r="M8" s="94"/>
      <c r="N8" s="94"/>
      <c r="O8" s="95">
        <v>82.67</v>
      </c>
      <c r="P8" s="93">
        <f>K8-(O8/200)</f>
        <v>0.47621228341462385</v>
      </c>
      <c r="Q8" s="360">
        <v>1950</v>
      </c>
      <c r="R8" s="360">
        <v>1997</v>
      </c>
      <c r="S8" s="360">
        <v>2032</v>
      </c>
      <c r="T8" s="98">
        <f>P8*Q8</f>
        <v>928.6139526585165</v>
      </c>
      <c r="U8" s="100">
        <v>1</v>
      </c>
      <c r="V8" s="99">
        <f>P8*R8</f>
        <v>950.9959299790038</v>
      </c>
      <c r="W8" s="100">
        <v>1</v>
      </c>
      <c r="X8" s="99">
        <f>P8*S8</f>
        <v>967.6633598985156</v>
      </c>
      <c r="Y8" s="218">
        <v>1</v>
      </c>
      <c r="Z8" s="83">
        <f>U8+W8+Y8-(MAX(U8,W8,Y8))</f>
        <v>2</v>
      </c>
      <c r="AA8" s="101">
        <f>Z8</f>
        <v>2</v>
      </c>
      <c r="AB8" s="22"/>
    </row>
    <row r="9" spans="1:29" ht="15" customHeight="1">
      <c r="A9" s="102">
        <v>2</v>
      </c>
      <c r="B9" s="103" t="s">
        <v>267</v>
      </c>
      <c r="C9" s="174" t="s">
        <v>268</v>
      </c>
      <c r="D9" s="170" t="s">
        <v>248</v>
      </c>
      <c r="E9" s="169" t="s">
        <v>263</v>
      </c>
      <c r="F9" s="104" t="s">
        <v>264</v>
      </c>
      <c r="G9" s="105">
        <v>950</v>
      </c>
      <c r="H9" s="106">
        <v>0.39</v>
      </c>
      <c r="I9" s="107">
        <v>3.36</v>
      </c>
      <c r="J9" s="108">
        <f>G9*SQRT(H9)/(456*POWER(I9,1/3))</f>
        <v>0.8686496326782525</v>
      </c>
      <c r="K9" s="108">
        <f>IF(J9&gt;1,J9/J9^(2*LOG10(J9)),J9*J9^(2*LOG10(J9)))</f>
        <v>0.8837401705585127</v>
      </c>
      <c r="L9" s="289" t="s">
        <v>422</v>
      </c>
      <c r="M9" s="109"/>
      <c r="N9" s="109"/>
      <c r="O9" s="110">
        <v>67.67</v>
      </c>
      <c r="P9" s="108">
        <f>K9-(O9/200)</f>
        <v>0.5453901705585127</v>
      </c>
      <c r="Q9" s="289">
        <v>2121</v>
      </c>
      <c r="R9" s="289">
        <v>2114</v>
      </c>
      <c r="S9" s="289">
        <v>1910</v>
      </c>
      <c r="T9" s="113">
        <f>P9*Q9</f>
        <v>1156.7725517546055</v>
      </c>
      <c r="U9" s="115">
        <v>2</v>
      </c>
      <c r="V9" s="114">
        <f>P9*R9</f>
        <v>1152.954820560696</v>
      </c>
      <c r="W9" s="115">
        <v>2</v>
      </c>
      <c r="X9" s="114">
        <f>P9*S9</f>
        <v>1041.6952257667592</v>
      </c>
      <c r="Y9" s="219">
        <v>2</v>
      </c>
      <c r="Z9" s="53">
        <f>U9+W9+Y9-(MAX(U9,W9,Y9))</f>
        <v>4</v>
      </c>
      <c r="AA9" s="116">
        <f>Z9</f>
        <v>4</v>
      </c>
      <c r="AB9" s="22"/>
      <c r="AC9" s="22"/>
    </row>
    <row r="10" spans="1:29" ht="14.25" customHeight="1">
      <c r="A10" s="102">
        <v>3</v>
      </c>
      <c r="B10" s="117" t="s">
        <v>391</v>
      </c>
      <c r="C10" s="227" t="s">
        <v>392</v>
      </c>
      <c r="D10" s="226" t="s">
        <v>98</v>
      </c>
      <c r="E10" s="206" t="s">
        <v>393</v>
      </c>
      <c r="F10" s="173" t="s">
        <v>95</v>
      </c>
      <c r="G10" s="105">
        <v>950</v>
      </c>
      <c r="H10" s="106">
        <v>0.35</v>
      </c>
      <c r="I10" s="107">
        <v>3.3</v>
      </c>
      <c r="J10" s="108">
        <f>G10*SQRT(H10)/(456*POWER(I10,1/3))</f>
        <v>0.8278560078136079</v>
      </c>
      <c r="K10" s="108">
        <f>IF(J10&gt;1,J10/J10^(2*LOG10(J10)),J10*J10^(2*LOG10(J10)))</f>
        <v>0.853920879842872</v>
      </c>
      <c r="L10" s="289" t="s">
        <v>422</v>
      </c>
      <c r="M10" s="109">
        <v>0</v>
      </c>
      <c r="N10" s="109">
        <v>0</v>
      </c>
      <c r="O10" s="110">
        <v>66</v>
      </c>
      <c r="P10" s="108">
        <f>K10-(O10/200)</f>
        <v>0.5239208798428721</v>
      </c>
      <c r="Q10" s="289">
        <v>3536</v>
      </c>
      <c r="R10" s="289">
        <v>2395</v>
      </c>
      <c r="S10" s="289">
        <v>2080</v>
      </c>
      <c r="T10" s="113">
        <f>P10*Q10</f>
        <v>1852.5842311243955</v>
      </c>
      <c r="U10" s="219">
        <v>4</v>
      </c>
      <c r="V10" s="114">
        <f>P10*R10</f>
        <v>1254.7905072236786</v>
      </c>
      <c r="W10" s="115">
        <v>3</v>
      </c>
      <c r="X10" s="114">
        <f>P10*S10</f>
        <v>1089.7554300731738</v>
      </c>
      <c r="Y10" s="115">
        <v>3</v>
      </c>
      <c r="Z10" s="53">
        <f>U10+W10+Y10-(MAX(U10,W10,Y10))</f>
        <v>6</v>
      </c>
      <c r="AA10" s="116">
        <f>Z10</f>
        <v>6</v>
      </c>
      <c r="AB10" s="22"/>
      <c r="AC10" s="22"/>
    </row>
    <row r="11" spans="1:29" ht="15" customHeight="1">
      <c r="A11" s="102">
        <v>4</v>
      </c>
      <c r="B11" s="117" t="s">
        <v>386</v>
      </c>
      <c r="C11" s="171" t="s">
        <v>387</v>
      </c>
      <c r="D11" s="170" t="s">
        <v>388</v>
      </c>
      <c r="E11" s="172" t="s">
        <v>389</v>
      </c>
      <c r="F11" s="104" t="s">
        <v>390</v>
      </c>
      <c r="G11" s="105">
        <v>1020</v>
      </c>
      <c r="H11" s="106">
        <v>0.389</v>
      </c>
      <c r="I11" s="107">
        <v>4.39</v>
      </c>
      <c r="J11" s="108">
        <f>G11*SQRT(H11)/(456*POWER(I11,1/3))</f>
        <v>0.8520307908757802</v>
      </c>
      <c r="K11" s="108">
        <f>IF(J11&gt;1,J11/J11^(2*LOG10(J11)),J11*J11^(2*LOG10(J11)))</f>
        <v>0.8712207753097552</v>
      </c>
      <c r="L11" s="289" t="s">
        <v>422</v>
      </c>
      <c r="M11" s="109">
        <v>0</v>
      </c>
      <c r="N11" s="109">
        <v>0</v>
      </c>
      <c r="O11" s="110">
        <v>65</v>
      </c>
      <c r="P11" s="108">
        <f>K11-(O11/200)</f>
        <v>0.5462207753097552</v>
      </c>
      <c r="Q11" s="289">
        <v>2586</v>
      </c>
      <c r="R11" s="289">
        <v>2362</v>
      </c>
      <c r="S11" s="289">
        <v>3120</v>
      </c>
      <c r="T11" s="113">
        <f>P11*Q11</f>
        <v>1412.526924951027</v>
      </c>
      <c r="U11" s="115">
        <v>3</v>
      </c>
      <c r="V11" s="114">
        <f>P11*R11</f>
        <v>1290.173471281642</v>
      </c>
      <c r="W11" s="115">
        <v>4</v>
      </c>
      <c r="X11" s="114">
        <f>P11*S11</f>
        <v>1704.2088189664362</v>
      </c>
      <c r="Y11" s="219">
        <v>4</v>
      </c>
      <c r="Z11" s="53">
        <f>U11+W11+Y11-(MAX(U11,W11,Y11))</f>
        <v>7</v>
      </c>
      <c r="AA11" s="116">
        <f>Z11</f>
        <v>7</v>
      </c>
      <c r="AB11" s="22"/>
      <c r="AC11" s="22"/>
    </row>
    <row r="12" spans="1:29" ht="15" customHeight="1" thickBot="1">
      <c r="A12" s="118">
        <v>5</v>
      </c>
      <c r="B12" s="361" t="s">
        <v>276</v>
      </c>
      <c r="C12" s="362" t="s">
        <v>277</v>
      </c>
      <c r="D12" s="363" t="s">
        <v>295</v>
      </c>
      <c r="E12" s="361" t="s">
        <v>385</v>
      </c>
      <c r="F12" s="294" t="s">
        <v>78</v>
      </c>
      <c r="G12" s="364">
        <v>1032</v>
      </c>
      <c r="H12" s="365">
        <v>0.994</v>
      </c>
      <c r="I12" s="366">
        <v>13.38</v>
      </c>
      <c r="J12" s="119">
        <f>G12*SQRT(H12)/(456*POWER(I12,1/3))</f>
        <v>0.9504355575096449</v>
      </c>
      <c r="K12" s="119">
        <f>IF(J12&gt;1,J12/J12^(2*LOG10(J12)),J12*J12^(2*LOG10(J12)))</f>
        <v>0.9525712992453342</v>
      </c>
      <c r="L12" s="367" t="s">
        <v>422</v>
      </c>
      <c r="M12" s="120"/>
      <c r="N12" s="120"/>
      <c r="O12" s="121">
        <v>93.67</v>
      </c>
      <c r="P12" s="119">
        <f>K12-(O12/200)</f>
        <v>0.48422129924533425</v>
      </c>
      <c r="Q12" s="367">
        <v>7072</v>
      </c>
      <c r="R12" s="367">
        <v>4790</v>
      </c>
      <c r="S12" s="367">
        <v>4160</v>
      </c>
      <c r="T12" s="124">
        <f>P12*Q12</f>
        <v>3424.413028263004</v>
      </c>
      <c r="U12" s="126">
        <v>5</v>
      </c>
      <c r="V12" s="125">
        <f>P12*R12</f>
        <v>2319.420023385151</v>
      </c>
      <c r="W12" s="126">
        <v>5</v>
      </c>
      <c r="X12" s="125">
        <f>P12*S12</f>
        <v>2014.3606048605905</v>
      </c>
      <c r="Y12" s="220">
        <v>5</v>
      </c>
      <c r="Z12" s="127">
        <f>U12+W12+Y12-(MAX(U12,W12,Y12))</f>
        <v>10</v>
      </c>
      <c r="AA12" s="128">
        <f>Z12</f>
        <v>10</v>
      </c>
      <c r="AB12" s="22"/>
      <c r="AC12" s="22"/>
    </row>
    <row r="13" ht="15" customHeight="1" thickBot="1"/>
    <row r="14" spans="2:27" ht="15" customHeight="1">
      <c r="B14" s="32" t="s">
        <v>30</v>
      </c>
      <c r="C14" s="409" t="s">
        <v>26</v>
      </c>
      <c r="D14" s="409"/>
      <c r="E14" s="33" t="s">
        <v>9</v>
      </c>
      <c r="F14" s="410" t="s">
        <v>39</v>
      </c>
      <c r="G14" s="410"/>
      <c r="H14" s="410"/>
      <c r="I14" s="411" t="s">
        <v>40</v>
      </c>
      <c r="J14" s="411"/>
      <c r="K14" s="411"/>
      <c r="L14" s="411"/>
      <c r="M14" s="412" t="s">
        <v>26</v>
      </c>
      <c r="N14" s="412"/>
      <c r="O14" s="412"/>
      <c r="P14" s="412"/>
      <c r="Q14" s="409" t="s">
        <v>9</v>
      </c>
      <c r="R14" s="409"/>
      <c r="S14" s="409"/>
      <c r="T14" s="410" t="s">
        <v>39</v>
      </c>
      <c r="U14" s="410"/>
      <c r="V14" s="410"/>
      <c r="W14" s="410"/>
      <c r="X14" s="43"/>
      <c r="Y14" s="43"/>
      <c r="Z14" s="43"/>
      <c r="AA14" s="43"/>
    </row>
    <row r="15" spans="2:27" ht="15" customHeight="1">
      <c r="B15" s="36" t="s">
        <v>269</v>
      </c>
      <c r="C15" s="397" t="s">
        <v>309</v>
      </c>
      <c r="D15" s="397"/>
      <c r="E15" s="37" t="s">
        <v>246</v>
      </c>
      <c r="F15" s="460"/>
      <c r="G15" s="460"/>
      <c r="H15" s="460"/>
      <c r="I15" s="406" t="s">
        <v>42</v>
      </c>
      <c r="J15" s="406"/>
      <c r="K15" s="406"/>
      <c r="L15" s="406"/>
      <c r="M15" s="399" t="s">
        <v>423</v>
      </c>
      <c r="N15" s="400"/>
      <c r="O15" s="400"/>
      <c r="P15" s="400"/>
      <c r="Q15" s="459" t="s">
        <v>425</v>
      </c>
      <c r="R15" s="459"/>
      <c r="S15" s="459"/>
      <c r="T15" s="424"/>
      <c r="U15" s="424"/>
      <c r="V15" s="424"/>
      <c r="W15" s="424"/>
      <c r="X15" s="47"/>
      <c r="Y15" s="47"/>
      <c r="Z15" s="47"/>
      <c r="AA15" s="47"/>
    </row>
    <row r="16" spans="2:27" ht="15" customHeight="1">
      <c r="B16" s="36">
        <v>2</v>
      </c>
      <c r="C16" s="397" t="s">
        <v>350</v>
      </c>
      <c r="D16" s="397"/>
      <c r="E16" s="37" t="s">
        <v>355</v>
      </c>
      <c r="F16" s="460"/>
      <c r="G16" s="460"/>
      <c r="H16" s="460"/>
      <c r="I16" s="462" t="s">
        <v>43</v>
      </c>
      <c r="J16" s="462"/>
      <c r="K16" s="462"/>
      <c r="L16" s="462"/>
      <c r="M16" s="399"/>
      <c r="N16" s="400"/>
      <c r="O16" s="400"/>
      <c r="P16" s="400"/>
      <c r="Q16" s="459"/>
      <c r="R16" s="459"/>
      <c r="S16" s="459"/>
      <c r="T16" s="424"/>
      <c r="U16" s="424"/>
      <c r="V16" s="424"/>
      <c r="W16" s="424"/>
      <c r="X16" s="47"/>
      <c r="Y16" s="47"/>
      <c r="Z16" s="47"/>
      <c r="AA16" s="47"/>
    </row>
    <row r="17" spans="2:27" ht="15" customHeight="1">
      <c r="B17" s="36">
        <v>3</v>
      </c>
      <c r="C17" s="397" t="s">
        <v>351</v>
      </c>
      <c r="D17" s="397"/>
      <c r="E17" s="129" t="s">
        <v>356</v>
      </c>
      <c r="F17" s="460"/>
      <c r="G17" s="460"/>
      <c r="H17" s="460"/>
      <c r="I17" s="461"/>
      <c r="J17" s="461"/>
      <c r="K17" s="461"/>
      <c r="L17" s="461"/>
      <c r="M17" s="399"/>
      <c r="N17" s="400"/>
      <c r="O17" s="400"/>
      <c r="P17" s="400"/>
      <c r="Q17" s="459"/>
      <c r="R17" s="459"/>
      <c r="S17" s="459"/>
      <c r="T17" s="424"/>
      <c r="U17" s="424"/>
      <c r="V17" s="424"/>
      <c r="W17" s="424"/>
      <c r="X17" s="47"/>
      <c r="Y17" s="47"/>
      <c r="Z17" s="47"/>
      <c r="AA17" s="47"/>
    </row>
    <row r="18" spans="2:27" ht="15" customHeight="1">
      <c r="B18" s="36"/>
      <c r="C18" s="397"/>
      <c r="D18" s="397"/>
      <c r="E18" s="129"/>
      <c r="F18" s="460"/>
      <c r="G18" s="460"/>
      <c r="H18" s="460"/>
      <c r="I18" s="461"/>
      <c r="J18" s="461"/>
      <c r="K18" s="461"/>
      <c r="L18" s="461"/>
      <c r="M18" s="400"/>
      <c r="N18" s="400"/>
      <c r="O18" s="400"/>
      <c r="P18" s="400"/>
      <c r="Q18" s="459"/>
      <c r="R18" s="459"/>
      <c r="S18" s="459"/>
      <c r="T18" s="424"/>
      <c r="U18" s="424"/>
      <c r="V18" s="424"/>
      <c r="W18" s="424"/>
      <c r="X18" s="47"/>
      <c r="Y18" s="47"/>
      <c r="Z18" s="47"/>
      <c r="AA18" s="47"/>
    </row>
    <row r="19" spans="2:27" ht="15" customHeight="1">
      <c r="B19" s="36"/>
      <c r="C19" s="434"/>
      <c r="D19" s="434"/>
      <c r="E19" s="37"/>
      <c r="F19" s="460"/>
      <c r="G19" s="460"/>
      <c r="H19" s="460"/>
      <c r="I19" s="461"/>
      <c r="J19" s="461"/>
      <c r="K19" s="461"/>
      <c r="L19" s="461"/>
      <c r="M19" s="400"/>
      <c r="N19" s="400"/>
      <c r="O19" s="400"/>
      <c r="P19" s="400"/>
      <c r="Q19" s="459"/>
      <c r="R19" s="459"/>
      <c r="S19" s="459"/>
      <c r="T19" s="424"/>
      <c r="U19" s="424"/>
      <c r="V19" s="424"/>
      <c r="W19" s="424"/>
      <c r="X19" s="47"/>
      <c r="Y19" s="47"/>
      <c r="Z19" s="47"/>
      <c r="AA19" s="47"/>
    </row>
    <row r="20" spans="2:27" ht="15" customHeight="1">
      <c r="B20" s="40"/>
      <c r="C20" s="434"/>
      <c r="D20" s="434"/>
      <c r="E20" s="130"/>
      <c r="F20" s="446"/>
      <c r="G20" s="446"/>
      <c r="H20" s="446"/>
      <c r="I20" s="462" t="s">
        <v>44</v>
      </c>
      <c r="J20" s="462"/>
      <c r="K20" s="462"/>
      <c r="L20" s="462"/>
      <c r="M20" s="399" t="s">
        <v>162</v>
      </c>
      <c r="N20" s="400"/>
      <c r="O20" s="400"/>
      <c r="P20" s="400"/>
      <c r="Q20" s="459" t="s">
        <v>170</v>
      </c>
      <c r="R20" s="459"/>
      <c r="S20" s="459"/>
      <c r="T20" s="424"/>
      <c r="U20" s="424"/>
      <c r="V20" s="424"/>
      <c r="W20" s="424"/>
      <c r="X20" s="47"/>
      <c r="Y20" s="47"/>
      <c r="Z20" s="47"/>
      <c r="AA20" s="47"/>
    </row>
    <row r="21" spans="2:27" ht="15" customHeight="1" thickBot="1">
      <c r="B21" s="41" t="s">
        <v>45</v>
      </c>
      <c r="C21" s="463" t="s">
        <v>163</v>
      </c>
      <c r="D21" s="464"/>
      <c r="E21" s="205" t="s">
        <v>164</v>
      </c>
      <c r="F21" s="437"/>
      <c r="G21" s="437"/>
      <c r="H21" s="437"/>
      <c r="I21" s="465" t="s">
        <v>45</v>
      </c>
      <c r="J21" s="465"/>
      <c r="K21" s="465"/>
      <c r="L21" s="465"/>
      <c r="M21" s="395" t="s">
        <v>424</v>
      </c>
      <c r="N21" s="395"/>
      <c r="O21" s="395"/>
      <c r="P21" s="395"/>
      <c r="Q21" s="463" t="s">
        <v>241</v>
      </c>
      <c r="R21" s="463"/>
      <c r="S21" s="463"/>
      <c r="T21" s="425"/>
      <c r="U21" s="425"/>
      <c r="V21" s="425"/>
      <c r="W21" s="425"/>
      <c r="X21" s="47"/>
      <c r="Y21" s="47"/>
      <c r="Z21" s="47"/>
      <c r="AA21" s="47"/>
    </row>
    <row r="22" ht="15" customHeight="1"/>
  </sheetData>
  <sheetProtection/>
  <mergeCells count="66">
    <mergeCell ref="C20:D20"/>
    <mergeCell ref="F20:H20"/>
    <mergeCell ref="C21:D21"/>
    <mergeCell ref="F21:H21"/>
    <mergeCell ref="I21:L21"/>
    <mergeCell ref="M21:P21"/>
    <mergeCell ref="I20:L20"/>
    <mergeCell ref="M20:P20"/>
    <mergeCell ref="Q18:S18"/>
    <mergeCell ref="T18:W18"/>
    <mergeCell ref="Q19:S19"/>
    <mergeCell ref="T19:W19"/>
    <mergeCell ref="Q21:S21"/>
    <mergeCell ref="T21:W21"/>
    <mergeCell ref="C18:D18"/>
    <mergeCell ref="F18:H18"/>
    <mergeCell ref="I18:L18"/>
    <mergeCell ref="M18:P18"/>
    <mergeCell ref="Q20:S20"/>
    <mergeCell ref="T20:W20"/>
    <mergeCell ref="C19:D19"/>
    <mergeCell ref="F19:H19"/>
    <mergeCell ref="I19:L19"/>
    <mergeCell ref="M19:P19"/>
    <mergeCell ref="Q17:S17"/>
    <mergeCell ref="T17:W17"/>
    <mergeCell ref="C16:D16"/>
    <mergeCell ref="F16:H16"/>
    <mergeCell ref="C17:D17"/>
    <mergeCell ref="F17:H17"/>
    <mergeCell ref="I17:L17"/>
    <mergeCell ref="M17:P17"/>
    <mergeCell ref="I16:L16"/>
    <mergeCell ref="M16:P16"/>
    <mergeCell ref="Q16:S16"/>
    <mergeCell ref="T16:W16"/>
    <mergeCell ref="C15:D15"/>
    <mergeCell ref="F15:H15"/>
    <mergeCell ref="I15:L15"/>
    <mergeCell ref="M15:P15"/>
    <mergeCell ref="Q15:S15"/>
    <mergeCell ref="T15:W15"/>
    <mergeCell ref="Z6:Z7"/>
    <mergeCell ref="AA6:AA7"/>
    <mergeCell ref="C14:D14"/>
    <mergeCell ref="F14:H14"/>
    <mergeCell ref="I14:L14"/>
    <mergeCell ref="M14:P14"/>
    <mergeCell ref="Q14:S14"/>
    <mergeCell ref="T14:W14"/>
    <mergeCell ref="K6:K7"/>
    <mergeCell ref="L6:N6"/>
    <mergeCell ref="Q6:S6"/>
    <mergeCell ref="T6:Y6"/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  <mergeCell ref="O6:O7"/>
    <mergeCell ref="P6:P7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L1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20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P1" s="213"/>
      <c r="Q1" s="213"/>
      <c r="R1" s="213"/>
      <c r="S1" s="213"/>
      <c r="T1" s="213"/>
    </row>
    <row r="2" spans="1:22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P2" s="213"/>
      <c r="Q2" s="212" t="s">
        <v>378</v>
      </c>
      <c r="R2" s="213" t="s">
        <v>379</v>
      </c>
      <c r="S2" s="213"/>
      <c r="T2" s="213"/>
      <c r="U2" s="212"/>
      <c r="V2" s="213"/>
    </row>
    <row r="3" spans="1:24" ht="20.25">
      <c r="A3" s="420" t="s">
        <v>270</v>
      </c>
      <c r="B3" s="420"/>
      <c r="C3" s="48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4"/>
      <c r="Q3" s="221">
        <v>40</v>
      </c>
      <c r="R3" s="222">
        <v>20</v>
      </c>
      <c r="S3" s="214"/>
      <c r="T3" s="214"/>
      <c r="U3" s="212"/>
      <c r="V3" s="213"/>
      <c r="W3" s="21"/>
      <c r="X3" s="21"/>
    </row>
    <row r="4" spans="1:24" ht="20.25">
      <c r="A4" s="420"/>
      <c r="B4" s="420"/>
      <c r="C4" s="48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3" t="s">
        <v>380</v>
      </c>
      <c r="Q4" s="224">
        <f>Q3*60+R3</f>
        <v>2420</v>
      </c>
      <c r="R4" s="214"/>
      <c r="S4" s="214"/>
      <c r="T4" s="214"/>
      <c r="U4" s="214"/>
      <c r="V4" s="214"/>
      <c r="W4" s="21"/>
      <c r="X4" s="21"/>
    </row>
    <row r="5" spans="28:29" ht="13.5" thickBot="1">
      <c r="AB5" s="22"/>
      <c r="AC5" s="22"/>
    </row>
    <row r="6" spans="1:29" ht="12.75" customHeight="1">
      <c r="A6" s="455" t="s">
        <v>25</v>
      </c>
      <c r="B6" s="421" t="s">
        <v>26</v>
      </c>
      <c r="C6" s="421" t="s">
        <v>9</v>
      </c>
      <c r="D6" s="421" t="s">
        <v>27</v>
      </c>
      <c r="E6" s="421" t="s">
        <v>28</v>
      </c>
      <c r="F6" s="421" t="s">
        <v>29</v>
      </c>
      <c r="G6" s="84" t="s">
        <v>278</v>
      </c>
      <c r="H6" s="84" t="s">
        <v>251</v>
      </c>
      <c r="I6" s="85" t="s">
        <v>252</v>
      </c>
      <c r="J6" s="413" t="s">
        <v>253</v>
      </c>
      <c r="K6" s="413" t="s">
        <v>279</v>
      </c>
      <c r="L6" s="422" t="s">
        <v>30</v>
      </c>
      <c r="M6" s="422"/>
      <c r="N6" s="422"/>
      <c r="O6" s="413" t="s">
        <v>31</v>
      </c>
      <c r="P6" s="413" t="s">
        <v>280</v>
      </c>
      <c r="Q6" s="456" t="s">
        <v>254</v>
      </c>
      <c r="R6" s="456"/>
      <c r="S6" s="457"/>
      <c r="T6" s="458" t="s">
        <v>255</v>
      </c>
      <c r="U6" s="427"/>
      <c r="V6" s="427"/>
      <c r="W6" s="427"/>
      <c r="X6" s="427"/>
      <c r="Y6" s="427"/>
      <c r="Z6" s="413" t="s">
        <v>256</v>
      </c>
      <c r="AA6" s="407" t="s">
        <v>35</v>
      </c>
      <c r="AB6" s="22"/>
      <c r="AC6" s="22"/>
    </row>
    <row r="7" spans="1:29" ht="15" thickBot="1">
      <c r="A7" s="455"/>
      <c r="B7" s="421"/>
      <c r="C7" s="421"/>
      <c r="D7" s="421"/>
      <c r="E7" s="421"/>
      <c r="F7" s="421"/>
      <c r="G7" s="86" t="s">
        <v>257</v>
      </c>
      <c r="H7" s="86" t="s">
        <v>281</v>
      </c>
      <c r="I7" s="86" t="s">
        <v>258</v>
      </c>
      <c r="J7" s="413"/>
      <c r="K7" s="413"/>
      <c r="L7" s="23" t="s">
        <v>36</v>
      </c>
      <c r="M7" s="23" t="s">
        <v>37</v>
      </c>
      <c r="N7" s="23" t="s">
        <v>38</v>
      </c>
      <c r="O7" s="413"/>
      <c r="P7" s="413"/>
      <c r="Q7" s="87" t="s">
        <v>259</v>
      </c>
      <c r="R7" s="87" t="s">
        <v>260</v>
      </c>
      <c r="S7" s="88" t="s">
        <v>261</v>
      </c>
      <c r="T7" s="89" t="s">
        <v>36</v>
      </c>
      <c r="U7" s="77" t="s">
        <v>262</v>
      </c>
      <c r="V7" s="23" t="s">
        <v>37</v>
      </c>
      <c r="W7" s="23" t="s">
        <v>262</v>
      </c>
      <c r="X7" s="23" t="s">
        <v>38</v>
      </c>
      <c r="Y7" s="23" t="s">
        <v>262</v>
      </c>
      <c r="Z7" s="413"/>
      <c r="AA7" s="407"/>
      <c r="AB7" s="22"/>
      <c r="AC7" s="22"/>
    </row>
    <row r="8" spans="1:29" ht="15" customHeight="1">
      <c r="A8" s="90">
        <v>1</v>
      </c>
      <c r="B8" s="91" t="s">
        <v>165</v>
      </c>
      <c r="C8" s="166" t="s">
        <v>274</v>
      </c>
      <c r="D8" s="167" t="s">
        <v>295</v>
      </c>
      <c r="E8" s="167" t="s">
        <v>273</v>
      </c>
      <c r="F8" s="92" t="s">
        <v>299</v>
      </c>
      <c r="G8" s="131">
        <v>860</v>
      </c>
      <c r="H8" s="132">
        <v>0.7</v>
      </c>
      <c r="I8" s="133">
        <v>11.7</v>
      </c>
      <c r="J8" s="93">
        <f>G8*SQRT(H8)/(456*POWER(I8,1/3))</f>
        <v>0.6950574051403287</v>
      </c>
      <c r="K8" s="93">
        <f>IF(J8&gt;1,J8/J8^(2*LOG10(J8)),J8*J8^(2*LOG10(J8)))</f>
        <v>0.7797144972329396</v>
      </c>
      <c r="L8" s="94"/>
      <c r="M8" s="94"/>
      <c r="N8" s="94"/>
      <c r="O8" s="95">
        <v>90.33</v>
      </c>
      <c r="P8" s="93">
        <f>K8-(O8/200)</f>
        <v>0.3280644972329396</v>
      </c>
      <c r="Q8" s="96">
        <v>2753</v>
      </c>
      <c r="R8" s="96">
        <v>2393</v>
      </c>
      <c r="S8" s="97">
        <v>3170</v>
      </c>
      <c r="T8" s="98">
        <f>P8*Q8</f>
        <v>903.1615608822827</v>
      </c>
      <c r="U8" s="100">
        <v>1</v>
      </c>
      <c r="V8" s="99">
        <f>P8*R8</f>
        <v>785.0583418784245</v>
      </c>
      <c r="W8" s="100">
        <v>1</v>
      </c>
      <c r="X8" s="99">
        <f>P8*S8</f>
        <v>1039.9644562284186</v>
      </c>
      <c r="Y8" s="218">
        <v>2</v>
      </c>
      <c r="Z8" s="83">
        <f>U8+W8+Y8-(MAX(U8,W8,Y8))</f>
        <v>2</v>
      </c>
      <c r="AA8" s="101">
        <f>Z8</f>
        <v>2</v>
      </c>
      <c r="AB8" s="22"/>
      <c r="AC8" s="22"/>
    </row>
    <row r="9" spans="1:29" ht="15" customHeight="1">
      <c r="A9" s="102">
        <v>2</v>
      </c>
      <c r="B9" s="103" t="s">
        <v>276</v>
      </c>
      <c r="C9" s="168" t="s">
        <v>277</v>
      </c>
      <c r="D9" s="314" t="s">
        <v>295</v>
      </c>
      <c r="E9" s="169" t="s">
        <v>275</v>
      </c>
      <c r="F9" s="104" t="s">
        <v>95</v>
      </c>
      <c r="G9" s="134">
        <v>1100</v>
      </c>
      <c r="H9" s="135">
        <v>0.855</v>
      </c>
      <c r="I9" s="136">
        <v>16.5</v>
      </c>
      <c r="J9" s="108">
        <f>G9*SQRT(H9)/(456*POWER(I9,1/3))</f>
        <v>0.8761589838909538</v>
      </c>
      <c r="K9" s="108">
        <f>IF(J9&gt;1,J9/J9^(2*LOG10(J9)),J9*J9^(2*LOG10(J9)))</f>
        <v>0.8895622834146238</v>
      </c>
      <c r="L9" s="109"/>
      <c r="M9" s="109"/>
      <c r="N9" s="109"/>
      <c r="O9" s="110">
        <v>83.33</v>
      </c>
      <c r="P9" s="108">
        <f>K9-(O9/200)</f>
        <v>0.4729122834146239</v>
      </c>
      <c r="Q9" s="111">
        <v>2160</v>
      </c>
      <c r="R9" s="111">
        <v>1874</v>
      </c>
      <c r="S9" s="112">
        <v>1980</v>
      </c>
      <c r="T9" s="113">
        <f>P9*Q9</f>
        <v>1021.4905321755875</v>
      </c>
      <c r="U9" s="115">
        <v>2</v>
      </c>
      <c r="V9" s="114">
        <f>P9*R9</f>
        <v>886.2376191190051</v>
      </c>
      <c r="W9" s="219">
        <v>2</v>
      </c>
      <c r="X9" s="114">
        <f>P9*S9</f>
        <v>936.3663211609553</v>
      </c>
      <c r="Y9" s="115">
        <v>1</v>
      </c>
      <c r="Z9" s="53">
        <f>U9+W9+Y9-(MAX(U9,W9,Y9))</f>
        <v>3</v>
      </c>
      <c r="AA9" s="116">
        <f>Z9</f>
        <v>3</v>
      </c>
      <c r="AB9" s="22"/>
      <c r="AC9" s="22"/>
    </row>
    <row r="10" spans="1:29" ht="15" customHeight="1">
      <c r="A10" s="102">
        <v>3</v>
      </c>
      <c r="B10" s="117" t="s">
        <v>265</v>
      </c>
      <c r="C10" s="171" t="s">
        <v>266</v>
      </c>
      <c r="D10" s="315" t="s">
        <v>238</v>
      </c>
      <c r="E10" s="172" t="s">
        <v>290</v>
      </c>
      <c r="F10" s="104" t="s">
        <v>294</v>
      </c>
      <c r="G10" s="134">
        <v>970</v>
      </c>
      <c r="H10" s="135">
        <v>0.496</v>
      </c>
      <c r="I10" s="136">
        <v>6.07</v>
      </c>
      <c r="J10" s="108">
        <f>G10*SQRT(H10)/(456*POWER(I10,1/3))</f>
        <v>0.8212678706058898</v>
      </c>
      <c r="K10" s="108">
        <f>IF(J10&gt;1,J10/J10^(2*LOG10(J10)),J10*J10^(2*LOG10(J10)))</f>
        <v>0.8493966043237079</v>
      </c>
      <c r="L10" s="109"/>
      <c r="M10" s="109"/>
      <c r="N10" s="109"/>
      <c r="O10" s="110">
        <v>92</v>
      </c>
      <c r="P10" s="108">
        <f>K10-(O10/200)</f>
        <v>0.3893966043237079</v>
      </c>
      <c r="Q10" s="111">
        <v>3255</v>
      </c>
      <c r="R10" s="111">
        <v>2924</v>
      </c>
      <c r="S10" s="112">
        <v>2802</v>
      </c>
      <c r="T10" s="113">
        <f>P10*Q10</f>
        <v>1267.4859470736692</v>
      </c>
      <c r="U10" s="115">
        <v>3</v>
      </c>
      <c r="V10" s="114">
        <f>P10*R10</f>
        <v>1138.5956710425219</v>
      </c>
      <c r="W10" s="115">
        <v>3</v>
      </c>
      <c r="X10" s="114">
        <f>P10*S10</f>
        <v>1091.0892853150294</v>
      </c>
      <c r="Y10" s="219">
        <v>3</v>
      </c>
      <c r="Z10" s="53">
        <f>U10+W10+Y10-(MAX(U10,W10,Y10))</f>
        <v>6</v>
      </c>
      <c r="AA10" s="116">
        <f>Z10</f>
        <v>6</v>
      </c>
      <c r="AB10" s="22"/>
      <c r="AC10" s="22"/>
    </row>
    <row r="11" spans="1:29" ht="15" customHeight="1">
      <c r="A11" s="102">
        <v>4</v>
      </c>
      <c r="B11" s="117" t="s">
        <v>271</v>
      </c>
      <c r="C11" s="171" t="s">
        <v>272</v>
      </c>
      <c r="D11" s="170" t="s">
        <v>300</v>
      </c>
      <c r="E11" s="172" t="s">
        <v>301</v>
      </c>
      <c r="F11" s="104" t="s">
        <v>96</v>
      </c>
      <c r="G11" s="134">
        <v>1020</v>
      </c>
      <c r="H11" s="135">
        <v>1.32</v>
      </c>
      <c r="I11" s="136">
        <v>15.73</v>
      </c>
      <c r="J11" s="108">
        <f>G11*SQRT(H11)/(456*POWER(I11,1/3))</f>
        <v>1.0256819680534577</v>
      </c>
      <c r="K11" s="108">
        <f>IF(J11&gt;1,J11/J11^(2*LOG10(J11)),J11*J11^(2*LOG10(J11)))</f>
        <v>1.025109269133519</v>
      </c>
      <c r="L11" s="109"/>
      <c r="M11" s="109"/>
      <c r="N11" s="109"/>
      <c r="O11" s="110">
        <v>94</v>
      </c>
      <c r="P11" s="108">
        <f>K11-(O11/200)</f>
        <v>0.5551092691335191</v>
      </c>
      <c r="Q11" s="111">
        <v>2649</v>
      </c>
      <c r="R11" s="111">
        <v>2283</v>
      </c>
      <c r="S11" s="112">
        <v>2391</v>
      </c>
      <c r="T11" s="113">
        <f>P11*Q11</f>
        <v>1470.484453934692</v>
      </c>
      <c r="U11" s="219">
        <v>5</v>
      </c>
      <c r="V11" s="114">
        <f>P11*R11</f>
        <v>1267.3144614318242</v>
      </c>
      <c r="W11" s="115">
        <v>4</v>
      </c>
      <c r="X11" s="114">
        <f>P11*S11</f>
        <v>1327.2662624982443</v>
      </c>
      <c r="Y11" s="115">
        <v>4</v>
      </c>
      <c r="Z11" s="53">
        <f>U11+W11+Y11-(MAX(U11,W11,Y11))</f>
        <v>8</v>
      </c>
      <c r="AA11" s="116">
        <f>Z11</f>
        <v>8</v>
      </c>
      <c r="AB11" s="22"/>
      <c r="AC11" s="22"/>
    </row>
    <row r="12" spans="1:29" ht="15" customHeight="1" thickBot="1">
      <c r="A12" s="118">
        <v>5</v>
      </c>
      <c r="B12" s="290" t="s">
        <v>302</v>
      </c>
      <c r="C12" s="291" t="s">
        <v>304</v>
      </c>
      <c r="D12" s="292" t="s">
        <v>303</v>
      </c>
      <c r="E12" s="293" t="s">
        <v>305</v>
      </c>
      <c r="F12" s="294" t="s">
        <v>306</v>
      </c>
      <c r="G12" s="137">
        <v>880</v>
      </c>
      <c r="H12" s="138">
        <v>0.9</v>
      </c>
      <c r="I12" s="139">
        <v>11.5</v>
      </c>
      <c r="J12" s="119">
        <f>G12*SQRT(H12)/(456*POWER(I12,1/3))</f>
        <v>0.8110976393604669</v>
      </c>
      <c r="K12" s="119">
        <f>IF(J12&gt;1,J12/J12^(2*LOG10(J12)),J12*J12^(2*LOG10(J12)))</f>
        <v>0.8425749166636327</v>
      </c>
      <c r="L12" s="120"/>
      <c r="M12" s="120"/>
      <c r="N12" s="120"/>
      <c r="O12" s="121">
        <v>82.33</v>
      </c>
      <c r="P12" s="119">
        <f>K12-(O12/200)</f>
        <v>0.4309249166636327</v>
      </c>
      <c r="Q12" s="122">
        <v>3143</v>
      </c>
      <c r="R12" s="122">
        <v>3292</v>
      </c>
      <c r="S12" s="123">
        <v>3602</v>
      </c>
      <c r="T12" s="124">
        <f>P12*Q12</f>
        <v>1354.3970130737976</v>
      </c>
      <c r="U12" s="126">
        <v>4</v>
      </c>
      <c r="V12" s="125">
        <f>P12*R12</f>
        <v>1418.604825656679</v>
      </c>
      <c r="W12" s="126">
        <v>5</v>
      </c>
      <c r="X12" s="125">
        <f>P12*S12</f>
        <v>1552.191549822405</v>
      </c>
      <c r="Y12" s="220">
        <v>5</v>
      </c>
      <c r="Z12" s="127">
        <f>U12+W12+Y12-(MAX(U12,W12,Y12))</f>
        <v>9</v>
      </c>
      <c r="AA12" s="128">
        <f>Z12</f>
        <v>9</v>
      </c>
      <c r="AB12" s="22"/>
      <c r="AC12" s="22"/>
    </row>
    <row r="13" ht="15" customHeight="1" thickBot="1"/>
    <row r="14" spans="2:27" ht="15" customHeight="1">
      <c r="B14" s="32" t="s">
        <v>30</v>
      </c>
      <c r="C14" s="409" t="s">
        <v>26</v>
      </c>
      <c r="D14" s="409"/>
      <c r="E14" s="33" t="s">
        <v>9</v>
      </c>
      <c r="F14" s="410" t="s">
        <v>39</v>
      </c>
      <c r="G14" s="410"/>
      <c r="H14" s="410"/>
      <c r="I14" s="411" t="s">
        <v>40</v>
      </c>
      <c r="J14" s="411"/>
      <c r="K14" s="411"/>
      <c r="L14" s="411"/>
      <c r="M14" s="412" t="s">
        <v>26</v>
      </c>
      <c r="N14" s="412"/>
      <c r="O14" s="412"/>
      <c r="P14" s="412"/>
      <c r="Q14" s="409" t="s">
        <v>9</v>
      </c>
      <c r="R14" s="409"/>
      <c r="S14" s="409"/>
      <c r="T14" s="410" t="s">
        <v>39</v>
      </c>
      <c r="U14" s="410"/>
      <c r="V14" s="410"/>
      <c r="W14" s="410"/>
      <c r="X14" s="43"/>
      <c r="Y14" s="43"/>
      <c r="Z14" s="43"/>
      <c r="AA14" s="43"/>
    </row>
    <row r="15" spans="2:27" ht="15" customHeight="1">
      <c r="B15" s="36" t="s">
        <v>269</v>
      </c>
      <c r="C15" s="397" t="s">
        <v>309</v>
      </c>
      <c r="D15" s="397"/>
      <c r="E15" s="37" t="s">
        <v>246</v>
      </c>
      <c r="F15" s="460"/>
      <c r="G15" s="460"/>
      <c r="H15" s="460"/>
      <c r="I15" s="406" t="s">
        <v>42</v>
      </c>
      <c r="J15" s="406"/>
      <c r="K15" s="406"/>
      <c r="L15" s="406"/>
      <c r="M15" s="399" t="s">
        <v>423</v>
      </c>
      <c r="N15" s="400"/>
      <c r="O15" s="400"/>
      <c r="P15" s="400"/>
      <c r="Q15" s="459" t="s">
        <v>425</v>
      </c>
      <c r="R15" s="459"/>
      <c r="S15" s="459"/>
      <c r="T15" s="424"/>
      <c r="U15" s="424"/>
      <c r="V15" s="424"/>
      <c r="W15" s="424"/>
      <c r="X15" s="47"/>
      <c r="Y15" s="47"/>
      <c r="Z15" s="47"/>
      <c r="AA15" s="47"/>
    </row>
    <row r="16" spans="2:27" ht="15" customHeight="1">
      <c r="B16" s="36">
        <v>2</v>
      </c>
      <c r="C16" s="397" t="s">
        <v>350</v>
      </c>
      <c r="D16" s="397"/>
      <c r="E16" s="37" t="s">
        <v>355</v>
      </c>
      <c r="F16" s="460"/>
      <c r="G16" s="460"/>
      <c r="H16" s="460"/>
      <c r="I16" s="462" t="s">
        <v>43</v>
      </c>
      <c r="J16" s="462"/>
      <c r="K16" s="462"/>
      <c r="L16" s="462"/>
      <c r="M16" s="399"/>
      <c r="N16" s="400"/>
      <c r="O16" s="400"/>
      <c r="P16" s="400"/>
      <c r="Q16" s="459"/>
      <c r="R16" s="459"/>
      <c r="S16" s="459"/>
      <c r="T16" s="424"/>
      <c r="U16" s="424"/>
      <c r="V16" s="424"/>
      <c r="W16" s="424"/>
      <c r="X16" s="47"/>
      <c r="Y16" s="47"/>
      <c r="Z16" s="47"/>
      <c r="AA16" s="47"/>
    </row>
    <row r="17" spans="2:27" ht="15" customHeight="1">
      <c r="B17" s="36">
        <v>3</v>
      </c>
      <c r="C17" s="397" t="s">
        <v>351</v>
      </c>
      <c r="D17" s="397"/>
      <c r="E17" s="129" t="s">
        <v>356</v>
      </c>
      <c r="F17" s="460"/>
      <c r="G17" s="460"/>
      <c r="H17" s="460"/>
      <c r="I17" s="461"/>
      <c r="J17" s="461"/>
      <c r="K17" s="461"/>
      <c r="L17" s="461"/>
      <c r="M17" s="399"/>
      <c r="N17" s="400"/>
      <c r="O17" s="400"/>
      <c r="P17" s="400"/>
      <c r="Q17" s="459"/>
      <c r="R17" s="459"/>
      <c r="S17" s="459"/>
      <c r="T17" s="424"/>
      <c r="U17" s="424"/>
      <c r="V17" s="424"/>
      <c r="W17" s="424"/>
      <c r="X17" s="47"/>
      <c r="Y17" s="47"/>
      <c r="Z17" s="47"/>
      <c r="AA17" s="47"/>
    </row>
    <row r="18" spans="2:27" ht="15" customHeight="1">
      <c r="B18" s="36"/>
      <c r="C18" s="397"/>
      <c r="D18" s="397"/>
      <c r="E18" s="140"/>
      <c r="F18" s="460"/>
      <c r="G18" s="460"/>
      <c r="H18" s="460"/>
      <c r="I18" s="461"/>
      <c r="J18" s="461"/>
      <c r="K18" s="461"/>
      <c r="L18" s="461"/>
      <c r="M18" s="400"/>
      <c r="N18" s="400"/>
      <c r="O18" s="400"/>
      <c r="P18" s="400"/>
      <c r="Q18" s="459"/>
      <c r="R18" s="459"/>
      <c r="S18" s="459"/>
      <c r="T18" s="424"/>
      <c r="U18" s="424"/>
      <c r="V18" s="424"/>
      <c r="W18" s="424"/>
      <c r="X18" s="47"/>
      <c r="Y18" s="47"/>
      <c r="Z18" s="47"/>
      <c r="AA18" s="47"/>
    </row>
    <row r="19" spans="2:27" ht="15" customHeight="1">
      <c r="B19" s="36"/>
      <c r="C19" s="434"/>
      <c r="D19" s="434"/>
      <c r="E19" s="37"/>
      <c r="F19" s="460"/>
      <c r="G19" s="460"/>
      <c r="H19" s="460"/>
      <c r="I19" s="461"/>
      <c r="J19" s="461"/>
      <c r="K19" s="461"/>
      <c r="L19" s="461"/>
      <c r="M19" s="400"/>
      <c r="N19" s="400"/>
      <c r="O19" s="400"/>
      <c r="P19" s="400"/>
      <c r="Q19" s="459"/>
      <c r="R19" s="459"/>
      <c r="S19" s="459"/>
      <c r="T19" s="424"/>
      <c r="U19" s="424"/>
      <c r="V19" s="424"/>
      <c r="W19" s="424"/>
      <c r="X19" s="47"/>
      <c r="Y19" s="47"/>
      <c r="Z19" s="47"/>
      <c r="AA19" s="47"/>
    </row>
    <row r="20" spans="2:27" ht="15" customHeight="1">
      <c r="B20" s="40"/>
      <c r="C20" s="434"/>
      <c r="D20" s="434"/>
      <c r="E20" s="130"/>
      <c r="F20" s="446"/>
      <c r="G20" s="446"/>
      <c r="H20" s="446"/>
      <c r="I20" s="462" t="s">
        <v>44</v>
      </c>
      <c r="J20" s="462"/>
      <c r="K20" s="462"/>
      <c r="L20" s="462"/>
      <c r="M20" s="399" t="s">
        <v>162</v>
      </c>
      <c r="N20" s="400"/>
      <c r="O20" s="400"/>
      <c r="P20" s="400"/>
      <c r="Q20" s="459" t="s">
        <v>170</v>
      </c>
      <c r="R20" s="459"/>
      <c r="S20" s="459"/>
      <c r="T20" s="424"/>
      <c r="U20" s="424"/>
      <c r="V20" s="424"/>
      <c r="W20" s="424"/>
      <c r="X20" s="47"/>
      <c r="Y20" s="47"/>
      <c r="Z20" s="47"/>
      <c r="AA20" s="47"/>
    </row>
    <row r="21" spans="2:27" ht="15" customHeight="1" thickBot="1">
      <c r="B21" s="41" t="s">
        <v>45</v>
      </c>
      <c r="C21" s="463" t="s">
        <v>163</v>
      </c>
      <c r="D21" s="464"/>
      <c r="E21" s="205" t="s">
        <v>164</v>
      </c>
      <c r="F21" s="437"/>
      <c r="G21" s="437"/>
      <c r="H21" s="437"/>
      <c r="I21" s="465" t="s">
        <v>45</v>
      </c>
      <c r="J21" s="465"/>
      <c r="K21" s="465"/>
      <c r="L21" s="465"/>
      <c r="M21" s="395" t="s">
        <v>240</v>
      </c>
      <c r="N21" s="395"/>
      <c r="O21" s="395"/>
      <c r="P21" s="395"/>
      <c r="Q21" s="463" t="s">
        <v>241</v>
      </c>
      <c r="R21" s="463"/>
      <c r="S21" s="463"/>
      <c r="T21" s="425"/>
      <c r="U21" s="425"/>
      <c r="V21" s="425"/>
      <c r="W21" s="425"/>
      <c r="X21" s="47"/>
      <c r="Y21" s="47"/>
      <c r="Z21" s="47"/>
      <c r="AA21" s="47"/>
    </row>
    <row r="22" ht="15" customHeight="1"/>
  </sheetData>
  <sheetProtection/>
  <mergeCells count="66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  <mergeCell ref="Q6:S6"/>
    <mergeCell ref="T6:Y6"/>
    <mergeCell ref="Z6:Z7"/>
    <mergeCell ref="AA6:AA7"/>
    <mergeCell ref="K6:K7"/>
    <mergeCell ref="L6:N6"/>
    <mergeCell ref="O6:O7"/>
    <mergeCell ref="P6:P7"/>
    <mergeCell ref="C15:D15"/>
    <mergeCell ref="F15:H15"/>
    <mergeCell ref="I15:L15"/>
    <mergeCell ref="M15:P15"/>
    <mergeCell ref="C14:D14"/>
    <mergeCell ref="F14:H14"/>
    <mergeCell ref="I14:L14"/>
    <mergeCell ref="M14:P14"/>
    <mergeCell ref="Q14:S14"/>
    <mergeCell ref="T14:W14"/>
    <mergeCell ref="Q15:S15"/>
    <mergeCell ref="T15:W15"/>
    <mergeCell ref="Q16:S16"/>
    <mergeCell ref="T16:W16"/>
    <mergeCell ref="Q17:S17"/>
    <mergeCell ref="T17:W17"/>
    <mergeCell ref="C16:D16"/>
    <mergeCell ref="F16:H16"/>
    <mergeCell ref="C17:D17"/>
    <mergeCell ref="F17:H17"/>
    <mergeCell ref="I17:L17"/>
    <mergeCell ref="M17:P17"/>
    <mergeCell ref="I16:L16"/>
    <mergeCell ref="M16:P16"/>
    <mergeCell ref="C19:D19"/>
    <mergeCell ref="F19:H19"/>
    <mergeCell ref="I19:L19"/>
    <mergeCell ref="M19:P19"/>
    <mergeCell ref="C18:D18"/>
    <mergeCell ref="F18:H18"/>
    <mergeCell ref="I18:L18"/>
    <mergeCell ref="M18:P18"/>
    <mergeCell ref="Q18:S18"/>
    <mergeCell ref="T18:W18"/>
    <mergeCell ref="Q19:S19"/>
    <mergeCell ref="T19:W19"/>
    <mergeCell ref="Q20:S20"/>
    <mergeCell ref="T20:W20"/>
    <mergeCell ref="Q21:S21"/>
    <mergeCell ref="T21:W21"/>
    <mergeCell ref="C20:D20"/>
    <mergeCell ref="F20:H20"/>
    <mergeCell ref="C21:D21"/>
    <mergeCell ref="F21:H21"/>
    <mergeCell ref="I21:L21"/>
    <mergeCell ref="M21:P21"/>
    <mergeCell ref="I20:L20"/>
    <mergeCell ref="M20:P20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20.25">
      <c r="A3" s="417" t="s">
        <v>24</v>
      </c>
      <c r="B3" s="417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17"/>
      <c r="B4" s="417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2.75">
      <c r="Q5" s="22"/>
      <c r="S5" s="22"/>
      <c r="T5" s="22"/>
    </row>
    <row r="6" spans="1:20" ht="12.75" customHeight="1" thickBot="1">
      <c r="A6" s="418" t="s">
        <v>25</v>
      </c>
      <c r="B6" s="416" t="s">
        <v>26</v>
      </c>
      <c r="C6" s="416" t="s">
        <v>9</v>
      </c>
      <c r="D6" s="416" t="s">
        <v>27</v>
      </c>
      <c r="E6" s="416" t="s">
        <v>28</v>
      </c>
      <c r="F6" s="416" t="s">
        <v>29</v>
      </c>
      <c r="G6" s="415" t="s">
        <v>30</v>
      </c>
      <c r="H6" s="415"/>
      <c r="I6" s="415"/>
      <c r="J6" s="413" t="s">
        <v>31</v>
      </c>
      <c r="K6" s="415" t="s">
        <v>32</v>
      </c>
      <c r="L6" s="415"/>
      <c r="M6" s="415"/>
      <c r="N6" s="413" t="s">
        <v>33</v>
      </c>
      <c r="O6" s="413" t="s">
        <v>34</v>
      </c>
      <c r="P6" s="407" t="s">
        <v>35</v>
      </c>
      <c r="S6" s="22"/>
      <c r="T6" s="22"/>
    </row>
    <row r="7" spans="1:20" ht="13.5" thickBot="1">
      <c r="A7" s="418"/>
      <c r="B7" s="416"/>
      <c r="C7" s="416"/>
      <c r="D7" s="416"/>
      <c r="E7" s="416"/>
      <c r="F7" s="416"/>
      <c r="G7" s="66" t="s">
        <v>36</v>
      </c>
      <c r="H7" s="66" t="s">
        <v>37</v>
      </c>
      <c r="I7" s="66" t="s">
        <v>38</v>
      </c>
      <c r="J7" s="414"/>
      <c r="K7" s="67" t="s">
        <v>36</v>
      </c>
      <c r="L7" s="66" t="s">
        <v>37</v>
      </c>
      <c r="M7" s="66" t="s">
        <v>38</v>
      </c>
      <c r="N7" s="414"/>
      <c r="O7" s="414"/>
      <c r="P7" s="408"/>
      <c r="S7" s="22"/>
      <c r="T7" s="22"/>
    </row>
    <row r="8" spans="1:20" ht="15" customHeight="1">
      <c r="A8" s="24">
        <v>1</v>
      </c>
      <c r="B8" s="233" t="s">
        <v>137</v>
      </c>
      <c r="C8" s="234" t="s">
        <v>138</v>
      </c>
      <c r="D8" s="209" t="s">
        <v>248</v>
      </c>
      <c r="E8" s="182" t="s">
        <v>411</v>
      </c>
      <c r="F8" s="234" t="s">
        <v>111</v>
      </c>
      <c r="G8" s="81">
        <v>89</v>
      </c>
      <c r="H8" s="81">
        <v>92</v>
      </c>
      <c r="I8" s="81">
        <v>87</v>
      </c>
      <c r="J8" s="70">
        <f>AVERAGE(G8:I8)</f>
        <v>89.33333333333333</v>
      </c>
      <c r="K8" s="25">
        <v>100</v>
      </c>
      <c r="L8" s="25">
        <v>100</v>
      </c>
      <c r="M8" s="316">
        <v>100</v>
      </c>
      <c r="N8" s="68">
        <f>((K8+L8+M8)-MIN(K8:M8))/2</f>
        <v>100</v>
      </c>
      <c r="O8" s="70">
        <f>J8+N8</f>
        <v>189.33333333333331</v>
      </c>
      <c r="P8" s="69">
        <f>O8</f>
        <v>189.33333333333331</v>
      </c>
      <c r="S8" s="22"/>
      <c r="T8" s="22"/>
    </row>
    <row r="9" spans="1:20" ht="15" customHeight="1">
      <c r="A9" s="26">
        <v>2</v>
      </c>
      <c r="B9" s="250" t="s">
        <v>181</v>
      </c>
      <c r="C9" s="255" t="s">
        <v>298</v>
      </c>
      <c r="D9" s="235" t="s">
        <v>116</v>
      </c>
      <c r="E9" s="209" t="s">
        <v>297</v>
      </c>
      <c r="F9" s="251" t="s">
        <v>101</v>
      </c>
      <c r="G9" s="27">
        <v>90</v>
      </c>
      <c r="H9" s="27">
        <v>87</v>
      </c>
      <c r="I9" s="27">
        <v>90</v>
      </c>
      <c r="J9" s="71">
        <f>AVERAGE(G9:I9)</f>
        <v>89</v>
      </c>
      <c r="K9" s="27">
        <v>94</v>
      </c>
      <c r="L9" s="27">
        <v>95</v>
      </c>
      <c r="M9" s="317">
        <v>89</v>
      </c>
      <c r="N9" s="28">
        <f>((K9+L9+M9)-MIN(K9:M9))/2</f>
        <v>94.5</v>
      </c>
      <c r="O9" s="71">
        <f>J9+N9</f>
        <v>183.5</v>
      </c>
      <c r="P9" s="54">
        <f>O9</f>
        <v>183.5</v>
      </c>
      <c r="S9" s="22"/>
      <c r="T9" s="22"/>
    </row>
    <row r="10" spans="1:20" ht="15" customHeight="1">
      <c r="A10" s="26">
        <v>3</v>
      </c>
      <c r="B10" s="253" t="s">
        <v>408</v>
      </c>
      <c r="C10" s="251" t="s">
        <v>409</v>
      </c>
      <c r="D10" s="209" t="s">
        <v>410</v>
      </c>
      <c r="E10" s="143" t="s">
        <v>329</v>
      </c>
      <c r="F10" s="251" t="s">
        <v>95</v>
      </c>
      <c r="G10" s="80">
        <v>86</v>
      </c>
      <c r="H10" s="80">
        <v>85</v>
      </c>
      <c r="I10" s="80">
        <v>85</v>
      </c>
      <c r="J10" s="71">
        <f>AVERAGE(G10:I10)</f>
        <v>85.33333333333333</v>
      </c>
      <c r="K10" s="27">
        <v>100</v>
      </c>
      <c r="L10" s="27">
        <v>95</v>
      </c>
      <c r="M10" s="317">
        <v>95</v>
      </c>
      <c r="N10" s="28">
        <f>((K10+L10+M10)-MIN(K10:M10))/2</f>
        <v>97.5</v>
      </c>
      <c r="O10" s="71">
        <f>J10+N10</f>
        <v>182.83333333333331</v>
      </c>
      <c r="P10" s="54">
        <f>O10</f>
        <v>182.83333333333331</v>
      </c>
      <c r="S10" s="22"/>
      <c r="T10" s="22"/>
    </row>
    <row r="11" spans="1:20" ht="15" customHeight="1" thickBot="1">
      <c r="A11" s="29">
        <v>4</v>
      </c>
      <c r="B11" s="252" t="s">
        <v>85</v>
      </c>
      <c r="C11" s="254" t="s">
        <v>86</v>
      </c>
      <c r="D11" s="230" t="s">
        <v>248</v>
      </c>
      <c r="E11" s="256" t="s">
        <v>102</v>
      </c>
      <c r="F11" s="254" t="s">
        <v>78</v>
      </c>
      <c r="G11" s="82">
        <v>80</v>
      </c>
      <c r="H11" s="82">
        <v>82</v>
      </c>
      <c r="I11" s="82">
        <v>81</v>
      </c>
      <c r="J11" s="72">
        <f>AVERAGE(G11:I11)</f>
        <v>81</v>
      </c>
      <c r="K11" s="30">
        <v>98</v>
      </c>
      <c r="L11" s="30">
        <v>100</v>
      </c>
      <c r="M11" s="318">
        <v>92</v>
      </c>
      <c r="N11" s="31">
        <f>((K11+L11+M11)-MIN(K11:M11))/2</f>
        <v>99</v>
      </c>
      <c r="O11" s="72">
        <f>J11+N11</f>
        <v>180</v>
      </c>
      <c r="P11" s="55">
        <f>O11</f>
        <v>180</v>
      </c>
      <c r="S11" s="22"/>
      <c r="T11" s="22"/>
    </row>
    <row r="12" ht="15" customHeight="1" thickBot="1"/>
    <row r="13" spans="2:16" ht="15" customHeight="1">
      <c r="B13" s="32" t="s">
        <v>30</v>
      </c>
      <c r="C13" s="409" t="s">
        <v>26</v>
      </c>
      <c r="D13" s="409"/>
      <c r="E13" s="33" t="s">
        <v>9</v>
      </c>
      <c r="F13" s="410" t="s">
        <v>39</v>
      </c>
      <c r="G13" s="410"/>
      <c r="H13" s="410"/>
      <c r="I13" s="411" t="s">
        <v>40</v>
      </c>
      <c r="J13" s="411"/>
      <c r="K13" s="412" t="s">
        <v>26</v>
      </c>
      <c r="L13" s="412"/>
      <c r="M13" s="412"/>
      <c r="N13" s="35" t="s">
        <v>9</v>
      </c>
      <c r="O13" s="410" t="s">
        <v>39</v>
      </c>
      <c r="P13" s="410"/>
    </row>
    <row r="14" spans="2:16" ht="15" customHeight="1">
      <c r="B14" s="36" t="s">
        <v>41</v>
      </c>
      <c r="C14" s="397" t="s">
        <v>171</v>
      </c>
      <c r="D14" s="397"/>
      <c r="E14" s="37" t="s">
        <v>249</v>
      </c>
      <c r="F14" s="396"/>
      <c r="G14" s="396"/>
      <c r="H14" s="396"/>
      <c r="I14" s="406" t="s">
        <v>42</v>
      </c>
      <c r="J14" s="406"/>
      <c r="K14" s="403" t="s">
        <v>79</v>
      </c>
      <c r="L14" s="404"/>
      <c r="M14" s="404"/>
      <c r="N14" s="62" t="s">
        <v>384</v>
      </c>
      <c r="O14" s="396"/>
      <c r="P14" s="396"/>
    </row>
    <row r="15" spans="2:16" ht="15" customHeight="1">
      <c r="B15" s="36">
        <v>2</v>
      </c>
      <c r="C15" s="397" t="s">
        <v>352</v>
      </c>
      <c r="D15" s="397"/>
      <c r="E15" s="37" t="s">
        <v>354</v>
      </c>
      <c r="F15" s="396"/>
      <c r="G15" s="396"/>
      <c r="H15" s="396"/>
      <c r="I15" s="406" t="s">
        <v>43</v>
      </c>
      <c r="J15" s="406"/>
      <c r="K15" s="403" t="s">
        <v>83</v>
      </c>
      <c r="L15" s="404"/>
      <c r="M15" s="404"/>
      <c r="N15" s="62" t="s">
        <v>84</v>
      </c>
      <c r="O15" s="396"/>
      <c r="P15" s="396"/>
    </row>
    <row r="16" spans="2:16" ht="15" customHeight="1">
      <c r="B16" s="39">
        <v>3</v>
      </c>
      <c r="C16" s="397" t="s">
        <v>79</v>
      </c>
      <c r="D16" s="397"/>
      <c r="E16" s="37" t="s">
        <v>384</v>
      </c>
      <c r="F16" s="396"/>
      <c r="G16" s="396"/>
      <c r="H16" s="396"/>
      <c r="I16" s="405"/>
      <c r="J16" s="405"/>
      <c r="K16" s="403" t="s">
        <v>81</v>
      </c>
      <c r="L16" s="404"/>
      <c r="M16" s="404"/>
      <c r="N16" s="62" t="s">
        <v>82</v>
      </c>
      <c r="O16" s="396"/>
      <c r="P16" s="396"/>
    </row>
    <row r="17" spans="2:16" ht="15" customHeight="1">
      <c r="B17" s="36"/>
      <c r="C17" s="397"/>
      <c r="D17" s="397"/>
      <c r="E17" s="37"/>
      <c r="F17" s="396"/>
      <c r="G17" s="396"/>
      <c r="H17" s="396"/>
      <c r="I17" s="405"/>
      <c r="J17" s="405"/>
      <c r="K17" s="403"/>
      <c r="L17" s="404"/>
      <c r="M17" s="404"/>
      <c r="N17" s="63"/>
      <c r="O17" s="396"/>
      <c r="P17" s="396"/>
    </row>
    <row r="18" spans="2:16" ht="15" customHeight="1">
      <c r="B18" s="36"/>
      <c r="C18" s="401"/>
      <c r="D18" s="401"/>
      <c r="E18" s="37"/>
      <c r="F18" s="396"/>
      <c r="G18" s="396"/>
      <c r="H18" s="396"/>
      <c r="I18" s="402"/>
      <c r="J18" s="402"/>
      <c r="K18" s="403"/>
      <c r="L18" s="404"/>
      <c r="M18" s="404"/>
      <c r="N18" s="63"/>
      <c r="O18" s="396"/>
      <c r="P18" s="396"/>
    </row>
    <row r="19" spans="2:16" ht="15" customHeight="1">
      <c r="B19" s="40"/>
      <c r="C19" s="397"/>
      <c r="D19" s="397"/>
      <c r="E19" s="37"/>
      <c r="F19" s="396"/>
      <c r="G19" s="396"/>
      <c r="H19" s="396"/>
      <c r="I19" s="398" t="s">
        <v>44</v>
      </c>
      <c r="J19" s="398"/>
      <c r="K19" s="399" t="s">
        <v>162</v>
      </c>
      <c r="L19" s="400"/>
      <c r="M19" s="400"/>
      <c r="N19" s="64" t="s">
        <v>170</v>
      </c>
      <c r="O19" s="396"/>
      <c r="P19" s="396"/>
    </row>
    <row r="20" spans="2:16" ht="15" customHeight="1" thickBot="1">
      <c r="B20" s="41" t="s">
        <v>45</v>
      </c>
      <c r="C20" s="393" t="s">
        <v>163</v>
      </c>
      <c r="D20" s="393"/>
      <c r="E20" s="42" t="s">
        <v>164</v>
      </c>
      <c r="F20" s="391"/>
      <c r="G20" s="391"/>
      <c r="H20" s="391"/>
      <c r="I20" s="394" t="s">
        <v>45</v>
      </c>
      <c r="J20" s="394"/>
      <c r="K20" s="395" t="s">
        <v>240</v>
      </c>
      <c r="L20" s="395"/>
      <c r="M20" s="395"/>
      <c r="N20" s="65" t="s">
        <v>241</v>
      </c>
      <c r="O20" s="391"/>
      <c r="P20" s="391"/>
    </row>
    <row r="21" spans="1:11" ht="15" customHeight="1">
      <c r="A21" s="43"/>
      <c r="B21" s="43"/>
      <c r="C21" s="392"/>
      <c r="D21" s="392"/>
      <c r="E21" s="43"/>
      <c r="F21" s="44"/>
      <c r="G21" s="44"/>
      <c r="H21" s="45"/>
      <c r="I21" s="45"/>
      <c r="J21" s="45"/>
      <c r="K21" s="45"/>
    </row>
    <row r="22" spans="1:11" ht="15" customHeight="1">
      <c r="A22" s="43"/>
      <c r="B22" s="46"/>
      <c r="C22" s="46"/>
      <c r="E22" s="47"/>
      <c r="F22" s="44"/>
      <c r="G22" s="44"/>
      <c r="H22" s="45"/>
      <c r="I22" s="45"/>
      <c r="J22" s="45"/>
      <c r="K22" s="45"/>
    </row>
    <row r="23" spans="1:11" ht="15" customHeight="1">
      <c r="A23" s="43"/>
      <c r="B23" s="46"/>
      <c r="C23" s="46"/>
      <c r="E23" s="47"/>
      <c r="F23" s="44"/>
      <c r="G23" s="44"/>
      <c r="H23" s="45"/>
      <c r="I23" s="45"/>
      <c r="J23" s="45"/>
      <c r="K23" s="45"/>
    </row>
    <row r="24" spans="1:11" ht="15" customHeight="1">
      <c r="A24" s="43"/>
      <c r="B24" s="46"/>
      <c r="C24" s="46"/>
      <c r="E24" s="47"/>
      <c r="F24" s="46"/>
      <c r="G24" s="44"/>
      <c r="H24" s="45"/>
      <c r="I24" s="45"/>
      <c r="J24" s="45"/>
      <c r="K24" s="45"/>
    </row>
    <row r="25" spans="1:11" ht="15" customHeight="1">
      <c r="A25" s="43"/>
      <c r="B25" s="46"/>
      <c r="C25" s="46"/>
      <c r="E25" s="47"/>
      <c r="F25" s="44"/>
      <c r="G25" s="44"/>
      <c r="H25" s="45"/>
      <c r="I25" s="45"/>
      <c r="J25" s="45"/>
      <c r="K25" s="45"/>
    </row>
    <row r="26" spans="1:3" ht="15" customHeight="1">
      <c r="A26" s="43"/>
      <c r="B26" s="46"/>
      <c r="C26" s="46"/>
    </row>
    <row r="27" spans="1:3" ht="15" customHeight="1">
      <c r="A27" s="43"/>
      <c r="B27" s="46"/>
      <c r="C27" s="46"/>
    </row>
  </sheetData>
  <sheetProtection/>
  <mergeCells count="56">
    <mergeCell ref="D6:D7"/>
    <mergeCell ref="E6:E7"/>
    <mergeCell ref="F6:F7"/>
    <mergeCell ref="G6:I6"/>
    <mergeCell ref="A3:B4"/>
    <mergeCell ref="A6:A7"/>
    <mergeCell ref="B6:B7"/>
    <mergeCell ref="C6:C7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F19:H19"/>
    <mergeCell ref="I19:J19"/>
    <mergeCell ref="K19:M19"/>
    <mergeCell ref="O19:P19"/>
    <mergeCell ref="C18:D18"/>
    <mergeCell ref="F18:H18"/>
    <mergeCell ref="I18:J18"/>
    <mergeCell ref="K18:M18"/>
    <mergeCell ref="A1:L1"/>
    <mergeCell ref="A2:L2"/>
    <mergeCell ref="O20:P20"/>
    <mergeCell ref="C21:D21"/>
    <mergeCell ref="C20:D20"/>
    <mergeCell ref="F20:H20"/>
    <mergeCell ref="I20:J20"/>
    <mergeCell ref="K20:M20"/>
    <mergeCell ref="O18:P18"/>
    <mergeCell ref="C19:D19"/>
  </mergeCells>
  <conditionalFormatting sqref="K8:M8">
    <cfRule type="expression" priority="1" dxfId="0" stopIfTrue="1">
      <formula>"max($K$8:$M$8)"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20.25">
      <c r="A3" s="419" t="s">
        <v>55</v>
      </c>
      <c r="B3" s="419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19"/>
      <c r="B4" s="419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2.75">
      <c r="Q5" s="22"/>
      <c r="S5" s="22"/>
      <c r="T5" s="22"/>
    </row>
    <row r="6" spans="1:20" ht="12.75" customHeight="1" thickBot="1">
      <c r="A6" s="418" t="s">
        <v>25</v>
      </c>
      <c r="B6" s="416" t="s">
        <v>26</v>
      </c>
      <c r="C6" s="416" t="s">
        <v>9</v>
      </c>
      <c r="D6" s="416" t="s">
        <v>27</v>
      </c>
      <c r="E6" s="416" t="s">
        <v>28</v>
      </c>
      <c r="F6" s="416" t="s">
        <v>29</v>
      </c>
      <c r="G6" s="415" t="s">
        <v>30</v>
      </c>
      <c r="H6" s="415"/>
      <c r="I6" s="415"/>
      <c r="J6" s="413" t="s">
        <v>31</v>
      </c>
      <c r="K6" s="415" t="s">
        <v>32</v>
      </c>
      <c r="L6" s="415"/>
      <c r="M6" s="415"/>
      <c r="N6" s="413" t="s">
        <v>33</v>
      </c>
      <c r="O6" s="413" t="s">
        <v>34</v>
      </c>
      <c r="P6" s="407" t="s">
        <v>35</v>
      </c>
      <c r="S6" s="22"/>
      <c r="T6" s="22"/>
    </row>
    <row r="7" spans="1:20" ht="13.5" thickBot="1">
      <c r="A7" s="418"/>
      <c r="B7" s="416"/>
      <c r="C7" s="416"/>
      <c r="D7" s="416"/>
      <c r="E7" s="416"/>
      <c r="F7" s="416"/>
      <c r="G7" s="66" t="s">
        <v>36</v>
      </c>
      <c r="H7" s="66" t="s">
        <v>37</v>
      </c>
      <c r="I7" s="66" t="s">
        <v>38</v>
      </c>
      <c r="J7" s="414"/>
      <c r="K7" s="67" t="s">
        <v>36</v>
      </c>
      <c r="L7" s="66" t="s">
        <v>37</v>
      </c>
      <c r="M7" s="66" t="s">
        <v>38</v>
      </c>
      <c r="N7" s="414"/>
      <c r="O7" s="414"/>
      <c r="P7" s="408"/>
      <c r="S7" s="22"/>
      <c r="T7" s="22"/>
    </row>
    <row r="8" spans="1:20" ht="15" customHeight="1">
      <c r="A8" s="24">
        <v>1</v>
      </c>
      <c r="B8" s="180" t="s">
        <v>104</v>
      </c>
      <c r="C8" s="144" t="s">
        <v>105</v>
      </c>
      <c r="D8" s="145" t="s">
        <v>106</v>
      </c>
      <c r="E8" s="145" t="s">
        <v>107</v>
      </c>
      <c r="F8" s="144" t="s">
        <v>108</v>
      </c>
      <c r="G8" s="81">
        <v>95</v>
      </c>
      <c r="H8" s="81">
        <v>95</v>
      </c>
      <c r="I8" s="81">
        <v>93</v>
      </c>
      <c r="J8" s="70">
        <f>AVERAGE(G8:I8)</f>
        <v>94.33333333333333</v>
      </c>
      <c r="K8" s="316">
        <v>89</v>
      </c>
      <c r="L8" s="25">
        <v>98</v>
      </c>
      <c r="M8" s="25">
        <v>96</v>
      </c>
      <c r="N8" s="68">
        <f>((K8+L8+M8)-MIN(K8:M8))/2</f>
        <v>97</v>
      </c>
      <c r="O8" s="70">
        <f>J8+N8</f>
        <v>191.33333333333331</v>
      </c>
      <c r="P8" s="69">
        <f>O8</f>
        <v>191.33333333333331</v>
      </c>
      <c r="S8" s="22"/>
      <c r="T8" s="22"/>
    </row>
    <row r="9" spans="1:20" ht="15" customHeight="1">
      <c r="A9" s="26">
        <v>2</v>
      </c>
      <c r="B9" s="176" t="s">
        <v>344</v>
      </c>
      <c r="C9" s="150" t="s">
        <v>345</v>
      </c>
      <c r="D9" s="160" t="s">
        <v>130</v>
      </c>
      <c r="E9" s="149" t="s">
        <v>346</v>
      </c>
      <c r="F9" s="148" t="s">
        <v>78</v>
      </c>
      <c r="G9" s="80">
        <v>90</v>
      </c>
      <c r="H9" s="80">
        <v>90</v>
      </c>
      <c r="I9" s="80">
        <v>88</v>
      </c>
      <c r="J9" s="71">
        <f>AVERAGE(G9:I9)</f>
        <v>89.33333333333333</v>
      </c>
      <c r="K9" s="317">
        <v>83</v>
      </c>
      <c r="L9" s="27">
        <v>100</v>
      </c>
      <c r="M9" s="27">
        <v>94</v>
      </c>
      <c r="N9" s="28">
        <f>((K9+L9+M9)-MIN(K9:M9))/2</f>
        <v>97</v>
      </c>
      <c r="O9" s="71">
        <f>J9+N9</f>
        <v>186.33333333333331</v>
      </c>
      <c r="P9" s="54">
        <f>O9</f>
        <v>186.33333333333331</v>
      </c>
      <c r="S9" s="22"/>
      <c r="T9" s="22"/>
    </row>
    <row r="10" spans="1:20" ht="15" customHeight="1">
      <c r="A10" s="26">
        <v>3</v>
      </c>
      <c r="B10" s="346" t="s">
        <v>397</v>
      </c>
      <c r="C10" s="259" t="s">
        <v>398</v>
      </c>
      <c r="D10" s="260" t="s">
        <v>340</v>
      </c>
      <c r="E10" s="210" t="s">
        <v>399</v>
      </c>
      <c r="F10" s="211" t="s">
        <v>400</v>
      </c>
      <c r="G10" s="80">
        <v>89</v>
      </c>
      <c r="H10" s="80">
        <v>86</v>
      </c>
      <c r="I10" s="80">
        <v>88</v>
      </c>
      <c r="J10" s="71">
        <f>AVERAGE(G10:I10)</f>
        <v>87.66666666666667</v>
      </c>
      <c r="K10" s="27">
        <v>89</v>
      </c>
      <c r="L10" s="317">
        <v>98</v>
      </c>
      <c r="M10" s="27">
        <v>94</v>
      </c>
      <c r="N10" s="28">
        <f>((K10+L10+M10)-MIN(K10:M10))/2</f>
        <v>96</v>
      </c>
      <c r="O10" s="71">
        <f>J10+N10</f>
        <v>183.66666666666669</v>
      </c>
      <c r="P10" s="54">
        <f>O10</f>
        <v>183.66666666666669</v>
      </c>
      <c r="S10" s="22"/>
      <c r="T10" s="22"/>
    </row>
    <row r="11" spans="1:20" ht="15" customHeight="1">
      <c r="A11" s="26">
        <v>4</v>
      </c>
      <c r="B11" s="345" t="s">
        <v>394</v>
      </c>
      <c r="C11" s="146" t="s">
        <v>395</v>
      </c>
      <c r="D11" s="149" t="s">
        <v>340</v>
      </c>
      <c r="E11" s="147" t="s">
        <v>396</v>
      </c>
      <c r="F11" s="146" t="s">
        <v>111</v>
      </c>
      <c r="G11" s="80">
        <v>91</v>
      </c>
      <c r="H11" s="80">
        <v>86</v>
      </c>
      <c r="I11" s="80">
        <v>91</v>
      </c>
      <c r="J11" s="71">
        <f>AVERAGE(G11:I11)</f>
        <v>89.33333333333333</v>
      </c>
      <c r="K11" s="317">
        <v>93</v>
      </c>
      <c r="L11" s="27">
        <v>89</v>
      </c>
      <c r="M11" s="27">
        <v>95</v>
      </c>
      <c r="N11" s="28">
        <f>((K11+L11+M11)-MIN(K11:M11))/2</f>
        <v>94</v>
      </c>
      <c r="O11" s="71">
        <f>J11+N11</f>
        <v>183.33333333333331</v>
      </c>
      <c r="P11" s="54">
        <f>O11</f>
        <v>183.33333333333331</v>
      </c>
      <c r="S11" s="22"/>
      <c r="T11" s="22"/>
    </row>
    <row r="12" spans="1:20" ht="15" customHeight="1" thickBot="1">
      <c r="A12" s="29">
        <v>5</v>
      </c>
      <c r="B12" s="257" t="s">
        <v>109</v>
      </c>
      <c r="C12" s="258" t="s">
        <v>151</v>
      </c>
      <c r="D12" s="232" t="s">
        <v>106</v>
      </c>
      <c r="E12" s="232" t="s">
        <v>110</v>
      </c>
      <c r="F12" s="231" t="s">
        <v>99</v>
      </c>
      <c r="G12" s="82">
        <v>87</v>
      </c>
      <c r="H12" s="82">
        <v>82</v>
      </c>
      <c r="I12" s="82">
        <v>86</v>
      </c>
      <c r="J12" s="72">
        <f>AVERAGE(G12:I12)</f>
        <v>85</v>
      </c>
      <c r="K12" s="30">
        <v>90</v>
      </c>
      <c r="L12" s="318">
        <v>94</v>
      </c>
      <c r="M12" s="30">
        <v>95</v>
      </c>
      <c r="N12" s="31">
        <f>((K12+L12+M12)-MIN(K12:M12))/2</f>
        <v>94.5</v>
      </c>
      <c r="O12" s="72">
        <f>J12+N12</f>
        <v>179.5</v>
      </c>
      <c r="P12" s="55">
        <f>O12</f>
        <v>179.5</v>
      </c>
      <c r="S12" s="22"/>
      <c r="T12" s="22"/>
    </row>
    <row r="13" ht="15" customHeight="1" thickBot="1"/>
    <row r="14" spans="2:16" ht="15" customHeight="1">
      <c r="B14" s="32" t="s">
        <v>30</v>
      </c>
      <c r="C14" s="409" t="s">
        <v>26</v>
      </c>
      <c r="D14" s="409"/>
      <c r="E14" s="33" t="s">
        <v>9</v>
      </c>
      <c r="F14" s="410" t="s">
        <v>39</v>
      </c>
      <c r="G14" s="410"/>
      <c r="H14" s="410"/>
      <c r="I14" s="411" t="s">
        <v>40</v>
      </c>
      <c r="J14" s="411"/>
      <c r="K14" s="412" t="s">
        <v>26</v>
      </c>
      <c r="L14" s="412"/>
      <c r="M14" s="412"/>
      <c r="N14" s="35" t="s">
        <v>9</v>
      </c>
      <c r="O14" s="410" t="s">
        <v>39</v>
      </c>
      <c r="P14" s="410"/>
    </row>
    <row r="15" spans="2:16" ht="15" customHeight="1">
      <c r="B15" s="36" t="s">
        <v>41</v>
      </c>
      <c r="C15" s="397" t="s">
        <v>171</v>
      </c>
      <c r="D15" s="397"/>
      <c r="E15" s="37" t="s">
        <v>249</v>
      </c>
      <c r="F15" s="396"/>
      <c r="G15" s="396"/>
      <c r="H15" s="396"/>
      <c r="I15" s="406" t="s">
        <v>42</v>
      </c>
      <c r="J15" s="406"/>
      <c r="K15" s="403" t="s">
        <v>79</v>
      </c>
      <c r="L15" s="404"/>
      <c r="M15" s="404"/>
      <c r="N15" s="62" t="s">
        <v>384</v>
      </c>
      <c r="O15" s="396"/>
      <c r="P15" s="396"/>
    </row>
    <row r="16" spans="2:16" ht="15" customHeight="1">
      <c r="B16" s="36">
        <v>2</v>
      </c>
      <c r="C16" s="397" t="s">
        <v>352</v>
      </c>
      <c r="D16" s="397"/>
      <c r="E16" s="37" t="s">
        <v>354</v>
      </c>
      <c r="F16" s="396"/>
      <c r="G16" s="396"/>
      <c r="H16" s="396"/>
      <c r="I16" s="406" t="s">
        <v>43</v>
      </c>
      <c r="J16" s="406"/>
      <c r="K16" s="403" t="s">
        <v>83</v>
      </c>
      <c r="L16" s="404"/>
      <c r="M16" s="404"/>
      <c r="N16" s="62" t="s">
        <v>84</v>
      </c>
      <c r="O16" s="396"/>
      <c r="P16" s="396"/>
    </row>
    <row r="17" spans="2:16" ht="15" customHeight="1">
      <c r="B17" s="39">
        <v>3</v>
      </c>
      <c r="C17" s="397" t="s">
        <v>79</v>
      </c>
      <c r="D17" s="397"/>
      <c r="E17" s="37" t="s">
        <v>384</v>
      </c>
      <c r="F17" s="396"/>
      <c r="G17" s="396"/>
      <c r="H17" s="396"/>
      <c r="I17" s="405"/>
      <c r="J17" s="405"/>
      <c r="K17" s="403" t="s">
        <v>81</v>
      </c>
      <c r="L17" s="404"/>
      <c r="M17" s="404"/>
      <c r="N17" s="62" t="s">
        <v>82</v>
      </c>
      <c r="O17" s="396"/>
      <c r="P17" s="396"/>
    </row>
    <row r="18" spans="2:16" ht="15" customHeight="1">
      <c r="B18" s="36"/>
      <c r="C18" s="397"/>
      <c r="D18" s="397"/>
      <c r="E18" s="37"/>
      <c r="F18" s="396"/>
      <c r="G18" s="396"/>
      <c r="H18" s="396"/>
      <c r="I18" s="405"/>
      <c r="J18" s="405"/>
      <c r="K18" s="403"/>
      <c r="L18" s="404"/>
      <c r="M18" s="404"/>
      <c r="N18" s="63"/>
      <c r="O18" s="396"/>
      <c r="P18" s="396"/>
    </row>
    <row r="19" spans="2:16" ht="15" customHeight="1">
      <c r="B19" s="36"/>
      <c r="C19" s="401"/>
      <c r="D19" s="401"/>
      <c r="E19" s="37"/>
      <c r="F19" s="396"/>
      <c r="G19" s="396"/>
      <c r="H19" s="396"/>
      <c r="I19" s="402"/>
      <c r="J19" s="402"/>
      <c r="K19" s="403"/>
      <c r="L19" s="404"/>
      <c r="M19" s="404"/>
      <c r="N19" s="63"/>
      <c r="O19" s="396"/>
      <c r="P19" s="396"/>
    </row>
    <row r="20" spans="2:16" ht="15" customHeight="1">
      <c r="B20" s="40"/>
      <c r="C20" s="397"/>
      <c r="D20" s="397"/>
      <c r="E20" s="37"/>
      <c r="F20" s="396"/>
      <c r="G20" s="396"/>
      <c r="H20" s="396"/>
      <c r="I20" s="398" t="s">
        <v>44</v>
      </c>
      <c r="J20" s="398"/>
      <c r="K20" s="399" t="s">
        <v>162</v>
      </c>
      <c r="L20" s="400"/>
      <c r="M20" s="400"/>
      <c r="N20" s="64" t="s">
        <v>170</v>
      </c>
      <c r="O20" s="396"/>
      <c r="P20" s="396"/>
    </row>
    <row r="21" spans="2:16" ht="15" customHeight="1" thickBot="1">
      <c r="B21" s="41" t="s">
        <v>45</v>
      </c>
      <c r="C21" s="393" t="s">
        <v>163</v>
      </c>
      <c r="D21" s="393"/>
      <c r="E21" s="42" t="s">
        <v>164</v>
      </c>
      <c r="F21" s="391"/>
      <c r="G21" s="391"/>
      <c r="H21" s="391"/>
      <c r="I21" s="394" t="s">
        <v>45</v>
      </c>
      <c r="J21" s="394"/>
      <c r="K21" s="395" t="s">
        <v>240</v>
      </c>
      <c r="L21" s="395"/>
      <c r="M21" s="395"/>
      <c r="N21" s="65" t="s">
        <v>241</v>
      </c>
      <c r="O21" s="391"/>
      <c r="P21" s="391"/>
    </row>
    <row r="22" spans="1:11" ht="15" customHeight="1">
      <c r="A22" s="43"/>
      <c r="B22" s="43"/>
      <c r="C22" s="392"/>
      <c r="D22" s="392"/>
      <c r="E22" s="43"/>
      <c r="F22" s="44"/>
      <c r="G22" s="44"/>
      <c r="H22" s="45"/>
      <c r="I22" s="45"/>
      <c r="J22" s="45"/>
      <c r="K22" s="45"/>
    </row>
    <row r="23" spans="1:11" ht="15" customHeight="1">
      <c r="A23" s="43"/>
      <c r="B23" s="46"/>
      <c r="C23" s="46"/>
      <c r="E23" s="47"/>
      <c r="F23" s="44"/>
      <c r="G23" s="44"/>
      <c r="H23" s="45"/>
      <c r="I23" s="45"/>
      <c r="J23" s="45"/>
      <c r="K23" s="45"/>
    </row>
    <row r="24" spans="1:11" ht="15" customHeight="1">
      <c r="A24" s="43"/>
      <c r="B24" s="46"/>
      <c r="C24" s="46"/>
      <c r="E24" s="47"/>
      <c r="F24" s="44"/>
      <c r="G24" s="44"/>
      <c r="H24" s="45"/>
      <c r="I24" s="45"/>
      <c r="J24" s="45"/>
      <c r="K24" s="45"/>
    </row>
    <row r="25" spans="1:11" ht="15" customHeight="1">
      <c r="A25" s="43"/>
      <c r="B25" s="46"/>
      <c r="C25" s="46"/>
      <c r="E25" s="47"/>
      <c r="F25" s="46"/>
      <c r="G25" s="44"/>
      <c r="H25" s="45"/>
      <c r="I25" s="45"/>
      <c r="J25" s="45"/>
      <c r="K25" s="45"/>
    </row>
    <row r="26" spans="1:11" ht="15" customHeight="1">
      <c r="A26" s="43"/>
      <c r="B26" s="46"/>
      <c r="C26" s="46"/>
      <c r="E26" s="47"/>
      <c r="F26" s="44"/>
      <c r="G26" s="44"/>
      <c r="H26" s="45"/>
      <c r="I26" s="45"/>
      <c r="J26" s="45"/>
      <c r="K26" s="45"/>
    </row>
    <row r="27" spans="1:3" ht="15" customHeight="1">
      <c r="A27" s="43"/>
      <c r="B27" s="46"/>
      <c r="C27" s="46"/>
    </row>
    <row r="28" spans="1:3" ht="15" customHeight="1">
      <c r="A28" s="43"/>
      <c r="B28" s="46"/>
      <c r="C28" s="46"/>
    </row>
  </sheetData>
  <sheetProtection/>
  <mergeCells count="56">
    <mergeCell ref="O21:P21"/>
    <mergeCell ref="C22:D22"/>
    <mergeCell ref="C21:D21"/>
    <mergeCell ref="F21:H21"/>
    <mergeCell ref="I21:J21"/>
    <mergeCell ref="K21:M21"/>
    <mergeCell ref="F20:H20"/>
    <mergeCell ref="I20:J20"/>
    <mergeCell ref="K20:M20"/>
    <mergeCell ref="O20:P20"/>
    <mergeCell ref="A1:L1"/>
    <mergeCell ref="A2:L2"/>
    <mergeCell ref="O19:P19"/>
    <mergeCell ref="C20:D20"/>
    <mergeCell ref="I17:J17"/>
    <mergeCell ref="K17:M17"/>
    <mergeCell ref="C19:D19"/>
    <mergeCell ref="F19:H19"/>
    <mergeCell ref="I19:J19"/>
    <mergeCell ref="K19:M19"/>
    <mergeCell ref="I15:J15"/>
    <mergeCell ref="K15:M15"/>
    <mergeCell ref="O17:P17"/>
    <mergeCell ref="C18:D18"/>
    <mergeCell ref="F18:H18"/>
    <mergeCell ref="I18:J18"/>
    <mergeCell ref="K18:M18"/>
    <mergeCell ref="O18:P18"/>
    <mergeCell ref="C17:D17"/>
    <mergeCell ref="F17:H17"/>
    <mergeCell ref="N6:N7"/>
    <mergeCell ref="O6:O7"/>
    <mergeCell ref="O15:P15"/>
    <mergeCell ref="C16:D16"/>
    <mergeCell ref="F16:H16"/>
    <mergeCell ref="I16:J16"/>
    <mergeCell ref="K16:M16"/>
    <mergeCell ref="O16:P16"/>
    <mergeCell ref="C15:D15"/>
    <mergeCell ref="F15:H15"/>
    <mergeCell ref="F6:F7"/>
    <mergeCell ref="G6:I6"/>
    <mergeCell ref="P6:P7"/>
    <mergeCell ref="C14:D14"/>
    <mergeCell ref="F14:H14"/>
    <mergeCell ref="I14:J14"/>
    <mergeCell ref="K14:M14"/>
    <mergeCell ref="O14:P14"/>
    <mergeCell ref="J6:J7"/>
    <mergeCell ref="K6:M6"/>
    <mergeCell ref="A3:B4"/>
    <mergeCell ref="A6:A7"/>
    <mergeCell ref="B6:B7"/>
    <mergeCell ref="C6:C7"/>
    <mergeCell ref="D6:D7"/>
    <mergeCell ref="E6:E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20.25">
      <c r="A3" s="417" t="s">
        <v>56</v>
      </c>
      <c r="B3" s="417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17"/>
      <c r="B4" s="417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2.75">
      <c r="Q5" s="22"/>
      <c r="S5" s="22"/>
      <c r="T5" s="22"/>
    </row>
    <row r="6" spans="1:20" ht="12.75" customHeight="1" thickBot="1">
      <c r="A6" s="418" t="s">
        <v>25</v>
      </c>
      <c r="B6" s="416" t="s">
        <v>26</v>
      </c>
      <c r="C6" s="416" t="s">
        <v>9</v>
      </c>
      <c r="D6" s="416" t="s">
        <v>27</v>
      </c>
      <c r="E6" s="416" t="s">
        <v>28</v>
      </c>
      <c r="F6" s="416" t="s">
        <v>29</v>
      </c>
      <c r="G6" s="415" t="s">
        <v>30</v>
      </c>
      <c r="H6" s="415"/>
      <c r="I6" s="415"/>
      <c r="J6" s="413" t="s">
        <v>31</v>
      </c>
      <c r="K6" s="415" t="s">
        <v>32</v>
      </c>
      <c r="L6" s="415"/>
      <c r="M6" s="415"/>
      <c r="N6" s="413" t="s">
        <v>33</v>
      </c>
      <c r="O6" s="413" t="s">
        <v>34</v>
      </c>
      <c r="P6" s="407" t="s">
        <v>35</v>
      </c>
      <c r="S6" s="22"/>
      <c r="T6" s="22"/>
    </row>
    <row r="7" spans="1:20" ht="13.5" thickBot="1">
      <c r="A7" s="418"/>
      <c r="B7" s="416"/>
      <c r="C7" s="416"/>
      <c r="D7" s="416"/>
      <c r="E7" s="416"/>
      <c r="F7" s="416"/>
      <c r="G7" s="66" t="s">
        <v>36</v>
      </c>
      <c r="H7" s="66" t="s">
        <v>37</v>
      </c>
      <c r="I7" s="66" t="s">
        <v>38</v>
      </c>
      <c r="J7" s="414"/>
      <c r="K7" s="67" t="s">
        <v>36</v>
      </c>
      <c r="L7" s="66" t="s">
        <v>37</v>
      </c>
      <c r="M7" s="66" t="s">
        <v>38</v>
      </c>
      <c r="N7" s="414"/>
      <c r="O7" s="414"/>
      <c r="P7" s="408"/>
      <c r="S7" s="22"/>
      <c r="T7" s="22"/>
    </row>
    <row r="8" spans="1:20" ht="15" customHeight="1">
      <c r="A8" s="24">
        <v>1</v>
      </c>
      <c r="B8" s="177" t="s">
        <v>112</v>
      </c>
      <c r="C8" s="152" t="s">
        <v>113</v>
      </c>
      <c r="D8" s="181" t="s">
        <v>314</v>
      </c>
      <c r="E8" s="151" t="s">
        <v>114</v>
      </c>
      <c r="F8" s="152" t="s">
        <v>101</v>
      </c>
      <c r="G8" s="81">
        <v>96</v>
      </c>
      <c r="H8" s="81">
        <v>94</v>
      </c>
      <c r="I8" s="81">
        <v>94</v>
      </c>
      <c r="J8" s="70">
        <f>AVERAGE(G8:I8)</f>
        <v>94.66666666666667</v>
      </c>
      <c r="K8" s="25">
        <v>100</v>
      </c>
      <c r="L8" s="316">
        <v>82</v>
      </c>
      <c r="M8" s="25">
        <v>91</v>
      </c>
      <c r="N8" s="68">
        <f>((K8+L8+M8)-MIN(K8:M8))/2</f>
        <v>95.5</v>
      </c>
      <c r="O8" s="70">
        <f>J8+N8</f>
        <v>190.16666666666669</v>
      </c>
      <c r="P8" s="69">
        <f>O8</f>
        <v>190.16666666666669</v>
      </c>
      <c r="S8" s="22"/>
      <c r="T8" s="22"/>
    </row>
    <row r="9" spans="1:20" ht="15" customHeight="1">
      <c r="A9" s="26">
        <v>2</v>
      </c>
      <c r="B9" s="179" t="s">
        <v>115</v>
      </c>
      <c r="C9" s="153" t="s">
        <v>239</v>
      </c>
      <c r="D9" s="154" t="s">
        <v>116</v>
      </c>
      <c r="E9" s="154" t="s">
        <v>117</v>
      </c>
      <c r="F9" s="157" t="s">
        <v>78</v>
      </c>
      <c r="G9" s="80">
        <v>85</v>
      </c>
      <c r="H9" s="80">
        <v>83</v>
      </c>
      <c r="I9" s="80">
        <v>88</v>
      </c>
      <c r="J9" s="71">
        <f>AVERAGE(G9:I9)</f>
        <v>85.33333333333333</v>
      </c>
      <c r="K9" s="27">
        <v>98</v>
      </c>
      <c r="L9" s="27">
        <v>100</v>
      </c>
      <c r="M9" s="317">
        <v>96</v>
      </c>
      <c r="N9" s="28">
        <f>((K9+L9+M9)-MIN(K9:M9))/2</f>
        <v>99</v>
      </c>
      <c r="O9" s="71">
        <f>J9+N9</f>
        <v>184.33333333333331</v>
      </c>
      <c r="P9" s="54">
        <f>O9</f>
        <v>184.33333333333331</v>
      </c>
      <c r="S9" s="22"/>
      <c r="T9" s="22"/>
    </row>
    <row r="10" spans="1:20" ht="15" customHeight="1">
      <c r="A10" s="26">
        <v>3</v>
      </c>
      <c r="B10" s="178" t="s">
        <v>287</v>
      </c>
      <c r="C10" s="153" t="s">
        <v>288</v>
      </c>
      <c r="D10" s="156" t="s">
        <v>130</v>
      </c>
      <c r="E10" s="155" t="s">
        <v>289</v>
      </c>
      <c r="F10" s="153" t="s">
        <v>111</v>
      </c>
      <c r="G10" s="80">
        <v>88</v>
      </c>
      <c r="H10" s="80">
        <v>87</v>
      </c>
      <c r="I10" s="80">
        <v>90</v>
      </c>
      <c r="J10" s="71">
        <f>AVERAGE(G10:I10)</f>
        <v>88.33333333333333</v>
      </c>
      <c r="K10" s="27">
        <v>100</v>
      </c>
      <c r="L10" s="27">
        <v>91</v>
      </c>
      <c r="M10" s="317">
        <v>87</v>
      </c>
      <c r="N10" s="28">
        <f>((K10+L10+M10)-MIN(K10:M10))/2</f>
        <v>95.5</v>
      </c>
      <c r="O10" s="71">
        <f>J10+N10</f>
        <v>183.83333333333331</v>
      </c>
      <c r="P10" s="54">
        <f>O10</f>
        <v>183.83333333333331</v>
      </c>
      <c r="S10" s="22"/>
      <c r="T10" s="22"/>
    </row>
    <row r="11" spans="1:20" ht="15" customHeight="1" thickBot="1">
      <c r="A11" s="29">
        <v>4</v>
      </c>
      <c r="B11" s="236" t="s">
        <v>381</v>
      </c>
      <c r="C11" s="237" t="s">
        <v>406</v>
      </c>
      <c r="D11" s="249" t="s">
        <v>98</v>
      </c>
      <c r="E11" s="165" t="s">
        <v>407</v>
      </c>
      <c r="F11" s="237" t="s">
        <v>150</v>
      </c>
      <c r="G11" s="30">
        <v>88</v>
      </c>
      <c r="H11" s="30">
        <v>84</v>
      </c>
      <c r="I11" s="30">
        <v>86</v>
      </c>
      <c r="J11" s="72">
        <f>AVERAGE(G11:I11)</f>
        <v>86</v>
      </c>
      <c r="K11" s="318">
        <v>72</v>
      </c>
      <c r="L11" s="30">
        <v>81</v>
      </c>
      <c r="M11" s="30">
        <v>94</v>
      </c>
      <c r="N11" s="31">
        <f>((K11+L11+M11)-MIN(K11:M11))/2</f>
        <v>87.5</v>
      </c>
      <c r="O11" s="72">
        <f>J11+N11</f>
        <v>173.5</v>
      </c>
      <c r="P11" s="55">
        <f>O11</f>
        <v>173.5</v>
      </c>
      <c r="S11" s="22"/>
      <c r="T11" s="22"/>
    </row>
    <row r="12" ht="15" customHeight="1" thickBot="1"/>
    <row r="13" spans="2:16" ht="15" customHeight="1">
      <c r="B13" s="32" t="s">
        <v>30</v>
      </c>
      <c r="C13" s="409" t="s">
        <v>26</v>
      </c>
      <c r="D13" s="409"/>
      <c r="E13" s="33" t="s">
        <v>9</v>
      </c>
      <c r="F13" s="410" t="s">
        <v>39</v>
      </c>
      <c r="G13" s="410"/>
      <c r="H13" s="410"/>
      <c r="I13" s="411" t="s">
        <v>40</v>
      </c>
      <c r="J13" s="411"/>
      <c r="K13" s="412" t="s">
        <v>26</v>
      </c>
      <c r="L13" s="412"/>
      <c r="M13" s="412"/>
      <c r="N13" s="35" t="s">
        <v>9</v>
      </c>
      <c r="O13" s="410" t="s">
        <v>39</v>
      </c>
      <c r="P13" s="410"/>
    </row>
    <row r="14" spans="2:16" ht="15" customHeight="1">
      <c r="B14" s="36" t="s">
        <v>41</v>
      </c>
      <c r="C14" s="397" t="s">
        <v>171</v>
      </c>
      <c r="D14" s="397"/>
      <c r="E14" s="37" t="s">
        <v>249</v>
      </c>
      <c r="F14" s="396"/>
      <c r="G14" s="396"/>
      <c r="H14" s="396"/>
      <c r="I14" s="406" t="s">
        <v>42</v>
      </c>
      <c r="J14" s="406"/>
      <c r="K14" s="403" t="s">
        <v>79</v>
      </c>
      <c r="L14" s="404"/>
      <c r="M14" s="404"/>
      <c r="N14" s="62" t="s">
        <v>384</v>
      </c>
      <c r="O14" s="396"/>
      <c r="P14" s="396"/>
    </row>
    <row r="15" spans="2:16" ht="15" customHeight="1">
      <c r="B15" s="36">
        <v>2</v>
      </c>
      <c r="C15" s="397" t="s">
        <v>352</v>
      </c>
      <c r="D15" s="397"/>
      <c r="E15" s="37" t="s">
        <v>354</v>
      </c>
      <c r="F15" s="396"/>
      <c r="G15" s="396"/>
      <c r="H15" s="396"/>
      <c r="I15" s="406" t="s">
        <v>43</v>
      </c>
      <c r="J15" s="406"/>
      <c r="K15" s="403" t="s">
        <v>83</v>
      </c>
      <c r="L15" s="404"/>
      <c r="M15" s="404"/>
      <c r="N15" s="62" t="s">
        <v>84</v>
      </c>
      <c r="O15" s="396"/>
      <c r="P15" s="396"/>
    </row>
    <row r="16" spans="2:16" ht="15" customHeight="1">
      <c r="B16" s="39">
        <v>3</v>
      </c>
      <c r="C16" s="397" t="s">
        <v>79</v>
      </c>
      <c r="D16" s="397"/>
      <c r="E16" s="37" t="s">
        <v>384</v>
      </c>
      <c r="F16" s="396"/>
      <c r="G16" s="396"/>
      <c r="H16" s="396"/>
      <c r="I16" s="405"/>
      <c r="J16" s="405"/>
      <c r="K16" s="403" t="s">
        <v>81</v>
      </c>
      <c r="L16" s="404"/>
      <c r="M16" s="404"/>
      <c r="N16" s="62" t="s">
        <v>82</v>
      </c>
      <c r="O16" s="396"/>
      <c r="P16" s="396"/>
    </row>
    <row r="17" spans="2:16" ht="15" customHeight="1">
      <c r="B17" s="36"/>
      <c r="C17" s="397"/>
      <c r="D17" s="397"/>
      <c r="E17" s="37"/>
      <c r="F17" s="396"/>
      <c r="G17" s="396"/>
      <c r="H17" s="396"/>
      <c r="I17" s="405"/>
      <c r="J17" s="405"/>
      <c r="K17" s="403"/>
      <c r="L17" s="404"/>
      <c r="M17" s="404"/>
      <c r="N17" s="63"/>
      <c r="O17" s="396"/>
      <c r="P17" s="396"/>
    </row>
    <row r="18" spans="2:16" ht="15" customHeight="1">
      <c r="B18" s="36"/>
      <c r="C18" s="401"/>
      <c r="D18" s="401"/>
      <c r="E18" s="37"/>
      <c r="F18" s="396"/>
      <c r="G18" s="396"/>
      <c r="H18" s="396"/>
      <c r="I18" s="402"/>
      <c r="J18" s="402"/>
      <c r="K18" s="403"/>
      <c r="L18" s="404"/>
      <c r="M18" s="404"/>
      <c r="N18" s="63"/>
      <c r="O18" s="396"/>
      <c r="P18" s="396"/>
    </row>
    <row r="19" spans="2:16" ht="15" customHeight="1">
      <c r="B19" s="40"/>
      <c r="C19" s="397"/>
      <c r="D19" s="397"/>
      <c r="E19" s="37"/>
      <c r="F19" s="396"/>
      <c r="G19" s="396"/>
      <c r="H19" s="396"/>
      <c r="I19" s="398" t="s">
        <v>44</v>
      </c>
      <c r="J19" s="398"/>
      <c r="K19" s="399" t="s">
        <v>162</v>
      </c>
      <c r="L19" s="400"/>
      <c r="M19" s="400"/>
      <c r="N19" s="64" t="s">
        <v>170</v>
      </c>
      <c r="O19" s="396"/>
      <c r="P19" s="396"/>
    </row>
    <row r="20" spans="2:16" ht="15" customHeight="1" thickBot="1">
      <c r="B20" s="41" t="s">
        <v>45</v>
      </c>
      <c r="C20" s="393" t="s">
        <v>163</v>
      </c>
      <c r="D20" s="393"/>
      <c r="E20" s="42" t="s">
        <v>164</v>
      </c>
      <c r="F20" s="391"/>
      <c r="G20" s="391"/>
      <c r="H20" s="391"/>
      <c r="I20" s="394" t="s">
        <v>45</v>
      </c>
      <c r="J20" s="394"/>
      <c r="K20" s="395" t="s">
        <v>240</v>
      </c>
      <c r="L20" s="395"/>
      <c r="M20" s="395"/>
      <c r="N20" s="65" t="s">
        <v>241</v>
      </c>
      <c r="O20" s="391"/>
      <c r="P20" s="391"/>
    </row>
    <row r="21" spans="1:11" ht="15" customHeight="1">
      <c r="A21" s="43"/>
      <c r="B21" s="43"/>
      <c r="C21" s="392"/>
      <c r="D21" s="392"/>
      <c r="E21" s="43"/>
      <c r="F21" s="44"/>
      <c r="G21" s="44"/>
      <c r="H21" s="45"/>
      <c r="I21" s="45"/>
      <c r="J21" s="45"/>
      <c r="K21" s="45"/>
    </row>
    <row r="22" spans="1:11" ht="15" customHeight="1">
      <c r="A22" s="43"/>
      <c r="B22" s="46"/>
      <c r="C22" s="46"/>
      <c r="E22" s="47"/>
      <c r="F22" s="44"/>
      <c r="G22" s="44"/>
      <c r="H22" s="45"/>
      <c r="I22" s="45"/>
      <c r="J22" s="45"/>
      <c r="K22" s="45"/>
    </row>
    <row r="23" spans="1:11" ht="15" customHeight="1">
      <c r="A23" s="43"/>
      <c r="B23" s="46"/>
      <c r="C23" s="46"/>
      <c r="E23" s="47"/>
      <c r="F23" s="44"/>
      <c r="G23" s="44"/>
      <c r="H23" s="45"/>
      <c r="I23" s="45"/>
      <c r="J23" s="45"/>
      <c r="K23" s="45"/>
    </row>
    <row r="24" spans="1:11" ht="15" customHeight="1">
      <c r="A24" s="43"/>
      <c r="B24" s="46"/>
      <c r="C24" s="46"/>
      <c r="E24" s="47"/>
      <c r="F24" s="46"/>
      <c r="G24" s="44"/>
      <c r="H24" s="45"/>
      <c r="I24" s="45"/>
      <c r="J24" s="45"/>
      <c r="K24" s="45"/>
    </row>
    <row r="25" spans="1:11" ht="15" customHeight="1">
      <c r="A25" s="43"/>
      <c r="B25" s="46"/>
      <c r="C25" s="46"/>
      <c r="E25" s="47"/>
      <c r="F25" s="44"/>
      <c r="G25" s="44"/>
      <c r="H25" s="45"/>
      <c r="I25" s="45"/>
      <c r="J25" s="45"/>
      <c r="K25" s="45"/>
    </row>
    <row r="26" spans="1:14" ht="15" customHeight="1">
      <c r="A26" s="43"/>
      <c r="B26" s="46"/>
      <c r="C26" s="46"/>
      <c r="K26" s="45"/>
      <c r="L26" s="44"/>
      <c r="M26" s="44"/>
      <c r="N26" s="64"/>
    </row>
    <row r="27" spans="1:3" ht="15" customHeight="1">
      <c r="A27" s="43"/>
      <c r="B27" s="46"/>
      <c r="C27" s="46"/>
    </row>
  </sheetData>
  <sheetProtection/>
  <mergeCells count="56">
    <mergeCell ref="D6:D7"/>
    <mergeCell ref="E6:E7"/>
    <mergeCell ref="F6:F7"/>
    <mergeCell ref="G6:I6"/>
    <mergeCell ref="A3:B4"/>
    <mergeCell ref="A6:A7"/>
    <mergeCell ref="B6:B7"/>
    <mergeCell ref="C6:C7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C18:D18"/>
    <mergeCell ref="F18:H18"/>
    <mergeCell ref="I18:J18"/>
    <mergeCell ref="K18:M18"/>
    <mergeCell ref="C19:D19"/>
    <mergeCell ref="F19:H19"/>
    <mergeCell ref="I19:J19"/>
    <mergeCell ref="K19:M19"/>
    <mergeCell ref="A1:L1"/>
    <mergeCell ref="A2:L2"/>
    <mergeCell ref="O20:P20"/>
    <mergeCell ref="C21:D21"/>
    <mergeCell ref="C20:D20"/>
    <mergeCell ref="F20:H20"/>
    <mergeCell ref="I20:J20"/>
    <mergeCell ref="K20:M20"/>
    <mergeCell ref="O18:P18"/>
    <mergeCell ref="O19:P1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6.00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20.25">
      <c r="A3" s="417" t="s">
        <v>91</v>
      </c>
      <c r="B3" s="417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17"/>
      <c r="B4" s="417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2.75">
      <c r="Q5" s="22"/>
      <c r="S5" s="22"/>
      <c r="T5" s="22"/>
    </row>
    <row r="6" spans="1:20" ht="12.75" customHeight="1" thickBot="1">
      <c r="A6" s="418" t="s">
        <v>25</v>
      </c>
      <c r="B6" s="416" t="s">
        <v>26</v>
      </c>
      <c r="C6" s="416" t="s">
        <v>9</v>
      </c>
      <c r="D6" s="416" t="s">
        <v>27</v>
      </c>
      <c r="E6" s="416" t="s">
        <v>28</v>
      </c>
      <c r="F6" s="416" t="s">
        <v>29</v>
      </c>
      <c r="G6" s="415" t="s">
        <v>30</v>
      </c>
      <c r="H6" s="415"/>
      <c r="I6" s="415"/>
      <c r="J6" s="413" t="s">
        <v>31</v>
      </c>
      <c r="K6" s="415" t="s">
        <v>32</v>
      </c>
      <c r="L6" s="415"/>
      <c r="M6" s="415"/>
      <c r="N6" s="413" t="s">
        <v>33</v>
      </c>
      <c r="O6" s="413" t="s">
        <v>34</v>
      </c>
      <c r="P6" s="407" t="s">
        <v>35</v>
      </c>
      <c r="S6" s="22"/>
      <c r="T6" s="22"/>
    </row>
    <row r="7" spans="1:20" ht="13.5" thickBot="1">
      <c r="A7" s="418"/>
      <c r="B7" s="416"/>
      <c r="C7" s="416"/>
      <c r="D7" s="416"/>
      <c r="E7" s="416"/>
      <c r="F7" s="416"/>
      <c r="G7" s="66" t="s">
        <v>36</v>
      </c>
      <c r="H7" s="66" t="s">
        <v>37</v>
      </c>
      <c r="I7" s="66" t="s">
        <v>38</v>
      </c>
      <c r="J7" s="414"/>
      <c r="K7" s="67" t="s">
        <v>36</v>
      </c>
      <c r="L7" s="66" t="s">
        <v>37</v>
      </c>
      <c r="M7" s="66" t="s">
        <v>38</v>
      </c>
      <c r="N7" s="414"/>
      <c r="O7" s="414"/>
      <c r="P7" s="408"/>
      <c r="S7" s="22"/>
      <c r="T7" s="22"/>
    </row>
    <row r="8" spans="1:20" ht="15" customHeight="1">
      <c r="A8" s="90">
        <v>1</v>
      </c>
      <c r="B8" s="183" t="s">
        <v>118</v>
      </c>
      <c r="C8" s="247" t="s">
        <v>154</v>
      </c>
      <c r="D8" s="217" t="s">
        <v>98</v>
      </c>
      <c r="E8" s="217" t="s">
        <v>119</v>
      </c>
      <c r="F8" s="248" t="s">
        <v>120</v>
      </c>
      <c r="G8" s="81">
        <v>94</v>
      </c>
      <c r="H8" s="81">
        <v>89</v>
      </c>
      <c r="I8" s="81">
        <v>94</v>
      </c>
      <c r="J8" s="184">
        <f aca="true" t="shared" si="0" ref="J8:J15">AVERAGE(G8:I8)</f>
        <v>92.33333333333333</v>
      </c>
      <c r="K8" s="25">
        <v>100</v>
      </c>
      <c r="L8" s="25">
        <v>100</v>
      </c>
      <c r="M8" s="316">
        <v>100</v>
      </c>
      <c r="N8" s="185">
        <f aca="true" t="shared" si="1" ref="N8:N15">((K8+L8+M8)-MIN(K8:M8))/2</f>
        <v>100</v>
      </c>
      <c r="O8" s="184">
        <f aca="true" t="shared" si="2" ref="O8:O15">J8+N8</f>
        <v>192.33333333333331</v>
      </c>
      <c r="P8" s="186">
        <f aca="true" t="shared" si="3" ref="P8:P15">O8</f>
        <v>192.33333333333331</v>
      </c>
      <c r="S8" s="22"/>
      <c r="T8" s="22"/>
    </row>
    <row r="9" spans="1:20" ht="15" customHeight="1">
      <c r="A9" s="102">
        <v>2</v>
      </c>
      <c r="B9" s="187" t="s">
        <v>128</v>
      </c>
      <c r="C9" s="195" t="s">
        <v>129</v>
      </c>
      <c r="D9" s="190" t="s">
        <v>130</v>
      </c>
      <c r="E9" s="190" t="s">
        <v>131</v>
      </c>
      <c r="F9" s="191" t="s">
        <v>120</v>
      </c>
      <c r="G9" s="80">
        <v>92</v>
      </c>
      <c r="H9" s="80">
        <v>94</v>
      </c>
      <c r="I9" s="80">
        <v>89</v>
      </c>
      <c r="J9" s="192">
        <f t="shared" si="0"/>
        <v>91.66666666666667</v>
      </c>
      <c r="K9" s="27">
        <v>98</v>
      </c>
      <c r="L9" s="317">
        <v>93</v>
      </c>
      <c r="M9" s="27">
        <v>95</v>
      </c>
      <c r="N9" s="193">
        <f t="shared" si="1"/>
        <v>96.5</v>
      </c>
      <c r="O9" s="192">
        <f t="shared" si="2"/>
        <v>188.16666666666669</v>
      </c>
      <c r="P9" s="194">
        <f t="shared" si="3"/>
        <v>188.16666666666669</v>
      </c>
      <c r="S9" s="22"/>
      <c r="T9" s="22"/>
    </row>
    <row r="10" spans="1:20" ht="15" customHeight="1">
      <c r="A10" s="102">
        <v>3</v>
      </c>
      <c r="B10" s="187" t="s">
        <v>124</v>
      </c>
      <c r="C10" s="195" t="s">
        <v>125</v>
      </c>
      <c r="D10" s="189" t="s">
        <v>314</v>
      </c>
      <c r="E10" s="189" t="s">
        <v>318</v>
      </c>
      <c r="F10" s="196" t="s">
        <v>101</v>
      </c>
      <c r="G10" s="80">
        <v>93</v>
      </c>
      <c r="H10" s="80">
        <v>96</v>
      </c>
      <c r="I10" s="80">
        <v>92</v>
      </c>
      <c r="J10" s="192">
        <f t="shared" si="0"/>
        <v>93.66666666666667</v>
      </c>
      <c r="K10" s="317">
        <v>93</v>
      </c>
      <c r="L10" s="27">
        <v>94</v>
      </c>
      <c r="M10" s="27">
        <v>94</v>
      </c>
      <c r="N10" s="193">
        <f t="shared" si="1"/>
        <v>94</v>
      </c>
      <c r="O10" s="192">
        <f t="shared" si="2"/>
        <v>187.66666666666669</v>
      </c>
      <c r="P10" s="194">
        <f t="shared" si="3"/>
        <v>187.66666666666669</v>
      </c>
      <c r="S10" s="22"/>
      <c r="T10" s="22"/>
    </row>
    <row r="11" spans="1:20" ht="15" customHeight="1">
      <c r="A11" s="102">
        <v>4</v>
      </c>
      <c r="B11" s="187" t="s">
        <v>121</v>
      </c>
      <c r="C11" s="188" t="s">
        <v>153</v>
      </c>
      <c r="D11" s="189" t="s">
        <v>122</v>
      </c>
      <c r="E11" s="190" t="s">
        <v>123</v>
      </c>
      <c r="F11" s="191" t="s">
        <v>78</v>
      </c>
      <c r="G11" s="80">
        <v>91</v>
      </c>
      <c r="H11" s="80">
        <v>90</v>
      </c>
      <c r="I11" s="80">
        <v>95</v>
      </c>
      <c r="J11" s="192">
        <f t="shared" si="0"/>
        <v>92</v>
      </c>
      <c r="K11" s="27">
        <v>95</v>
      </c>
      <c r="L11" s="27">
        <v>95</v>
      </c>
      <c r="M11" s="317">
        <v>92</v>
      </c>
      <c r="N11" s="193">
        <f t="shared" si="1"/>
        <v>95</v>
      </c>
      <c r="O11" s="192">
        <f t="shared" si="2"/>
        <v>187</v>
      </c>
      <c r="P11" s="194">
        <f t="shared" si="3"/>
        <v>187</v>
      </c>
      <c r="S11" s="22"/>
      <c r="T11" s="22"/>
    </row>
    <row r="12" spans="1:20" ht="15" customHeight="1">
      <c r="A12" s="102">
        <v>5</v>
      </c>
      <c r="B12" s="197" t="s">
        <v>319</v>
      </c>
      <c r="C12" s="188" t="s">
        <v>320</v>
      </c>
      <c r="D12" s="198" t="s">
        <v>296</v>
      </c>
      <c r="E12" s="189" t="s">
        <v>321</v>
      </c>
      <c r="F12" s="196" t="s">
        <v>101</v>
      </c>
      <c r="G12" s="80">
        <v>94</v>
      </c>
      <c r="H12" s="80">
        <v>92</v>
      </c>
      <c r="I12" s="80">
        <v>94</v>
      </c>
      <c r="J12" s="192">
        <f t="shared" si="0"/>
        <v>93.33333333333333</v>
      </c>
      <c r="K12" s="317">
        <v>84</v>
      </c>
      <c r="L12" s="27">
        <v>88</v>
      </c>
      <c r="M12" s="27">
        <v>89</v>
      </c>
      <c r="N12" s="193">
        <f t="shared" si="1"/>
        <v>88.5</v>
      </c>
      <c r="O12" s="192">
        <f t="shared" si="2"/>
        <v>181.83333333333331</v>
      </c>
      <c r="P12" s="194">
        <f t="shared" si="3"/>
        <v>181.83333333333331</v>
      </c>
      <c r="S12" s="22"/>
      <c r="T12" s="22"/>
    </row>
    <row r="13" spans="1:20" ht="15" customHeight="1">
      <c r="A13" s="374">
        <v>6</v>
      </c>
      <c r="B13" s="375" t="s">
        <v>132</v>
      </c>
      <c r="C13" s="376" t="s">
        <v>133</v>
      </c>
      <c r="D13" s="377" t="s">
        <v>130</v>
      </c>
      <c r="E13" s="377" t="s">
        <v>134</v>
      </c>
      <c r="F13" s="378" t="s">
        <v>317</v>
      </c>
      <c r="G13" s="379">
        <v>89</v>
      </c>
      <c r="H13" s="379">
        <v>84</v>
      </c>
      <c r="I13" s="379">
        <v>86</v>
      </c>
      <c r="J13" s="380">
        <f t="shared" si="0"/>
        <v>86.33333333333333</v>
      </c>
      <c r="K13" s="216">
        <v>71</v>
      </c>
      <c r="L13" s="381">
        <v>69</v>
      </c>
      <c r="M13" s="216">
        <v>70</v>
      </c>
      <c r="N13" s="382">
        <f t="shared" si="1"/>
        <v>70.5</v>
      </c>
      <c r="O13" s="380">
        <f t="shared" si="2"/>
        <v>156.83333333333331</v>
      </c>
      <c r="P13" s="383">
        <f t="shared" si="3"/>
        <v>156.83333333333331</v>
      </c>
      <c r="S13" s="22"/>
      <c r="T13" s="22"/>
    </row>
    <row r="14" spans="1:20" ht="15" customHeight="1">
      <c r="A14" s="261" t="s">
        <v>448</v>
      </c>
      <c r="B14" s="368" t="s">
        <v>442</v>
      </c>
      <c r="C14" s="369" t="s">
        <v>443</v>
      </c>
      <c r="D14" s="370" t="s">
        <v>130</v>
      </c>
      <c r="E14" s="370" t="s">
        <v>444</v>
      </c>
      <c r="F14" s="369" t="s">
        <v>120</v>
      </c>
      <c r="G14" s="80">
        <v>0</v>
      </c>
      <c r="H14" s="80">
        <v>0</v>
      </c>
      <c r="I14" s="80">
        <v>0</v>
      </c>
      <c r="J14" s="192">
        <f t="shared" si="0"/>
        <v>0</v>
      </c>
      <c r="K14" s="27">
        <v>0</v>
      </c>
      <c r="L14" s="27">
        <v>0</v>
      </c>
      <c r="M14" s="317">
        <v>0</v>
      </c>
      <c r="N14" s="193">
        <f t="shared" si="1"/>
        <v>0</v>
      </c>
      <c r="O14" s="192">
        <f t="shared" si="2"/>
        <v>0</v>
      </c>
      <c r="P14" s="194">
        <f t="shared" si="3"/>
        <v>0</v>
      </c>
      <c r="S14" s="22"/>
      <c r="T14" s="22"/>
    </row>
    <row r="15" spans="1:20" ht="15" customHeight="1" thickBot="1">
      <c r="A15" s="272" t="s">
        <v>448</v>
      </c>
      <c r="B15" s="371" t="s">
        <v>445</v>
      </c>
      <c r="C15" s="372" t="s">
        <v>446</v>
      </c>
      <c r="D15" s="373" t="s">
        <v>130</v>
      </c>
      <c r="E15" s="373" t="s">
        <v>447</v>
      </c>
      <c r="F15" s="372" t="s">
        <v>120</v>
      </c>
      <c r="G15" s="82">
        <v>0</v>
      </c>
      <c r="H15" s="82">
        <v>0</v>
      </c>
      <c r="I15" s="82">
        <v>0</v>
      </c>
      <c r="J15" s="244">
        <f t="shared" si="0"/>
        <v>0</v>
      </c>
      <c r="K15" s="30">
        <v>0</v>
      </c>
      <c r="L15" s="30">
        <v>0</v>
      </c>
      <c r="M15" s="318">
        <v>0</v>
      </c>
      <c r="N15" s="245">
        <f t="shared" si="1"/>
        <v>0</v>
      </c>
      <c r="O15" s="244">
        <f t="shared" si="2"/>
        <v>0</v>
      </c>
      <c r="P15" s="246">
        <f t="shared" si="3"/>
        <v>0</v>
      </c>
      <c r="S15" s="22"/>
      <c r="T15" s="22"/>
    </row>
    <row r="16" ht="15" customHeight="1" thickBot="1"/>
    <row r="17" spans="2:16" ht="15" customHeight="1">
      <c r="B17" s="32" t="s">
        <v>30</v>
      </c>
      <c r="C17" s="409" t="s">
        <v>26</v>
      </c>
      <c r="D17" s="409"/>
      <c r="E17" s="33" t="s">
        <v>9</v>
      </c>
      <c r="F17" s="410" t="s">
        <v>39</v>
      </c>
      <c r="G17" s="410"/>
      <c r="H17" s="410"/>
      <c r="I17" s="411" t="s">
        <v>40</v>
      </c>
      <c r="J17" s="411"/>
      <c r="K17" s="412" t="s">
        <v>26</v>
      </c>
      <c r="L17" s="412"/>
      <c r="M17" s="412"/>
      <c r="N17" s="35" t="s">
        <v>9</v>
      </c>
      <c r="O17" s="410" t="s">
        <v>39</v>
      </c>
      <c r="P17" s="410"/>
    </row>
    <row r="18" spans="2:16" ht="15" customHeight="1">
      <c r="B18" s="36" t="s">
        <v>41</v>
      </c>
      <c r="C18" s="397" t="s">
        <v>171</v>
      </c>
      <c r="D18" s="397"/>
      <c r="E18" s="37" t="s">
        <v>249</v>
      </c>
      <c r="F18" s="396"/>
      <c r="G18" s="396"/>
      <c r="H18" s="396"/>
      <c r="I18" s="406" t="s">
        <v>42</v>
      </c>
      <c r="J18" s="406"/>
      <c r="K18" s="403" t="s">
        <v>79</v>
      </c>
      <c r="L18" s="404"/>
      <c r="M18" s="404"/>
      <c r="N18" s="62" t="s">
        <v>384</v>
      </c>
      <c r="O18" s="396"/>
      <c r="P18" s="396"/>
    </row>
    <row r="19" spans="2:16" ht="15" customHeight="1">
      <c r="B19" s="36">
        <v>2</v>
      </c>
      <c r="C19" s="397" t="s">
        <v>352</v>
      </c>
      <c r="D19" s="397"/>
      <c r="E19" s="37" t="s">
        <v>354</v>
      </c>
      <c r="F19" s="396"/>
      <c r="G19" s="396"/>
      <c r="H19" s="396"/>
      <c r="I19" s="406" t="s">
        <v>43</v>
      </c>
      <c r="J19" s="406"/>
      <c r="K19" s="403" t="s">
        <v>83</v>
      </c>
      <c r="L19" s="404"/>
      <c r="M19" s="404"/>
      <c r="N19" s="62" t="s">
        <v>84</v>
      </c>
      <c r="O19" s="396"/>
      <c r="P19" s="396"/>
    </row>
    <row r="20" spans="2:16" ht="15" customHeight="1">
      <c r="B20" s="39">
        <v>3</v>
      </c>
      <c r="C20" s="397" t="s">
        <v>79</v>
      </c>
      <c r="D20" s="397"/>
      <c r="E20" s="37" t="s">
        <v>384</v>
      </c>
      <c r="F20" s="396"/>
      <c r="G20" s="396"/>
      <c r="H20" s="396"/>
      <c r="I20" s="405"/>
      <c r="J20" s="405"/>
      <c r="K20" s="403" t="s">
        <v>81</v>
      </c>
      <c r="L20" s="404"/>
      <c r="M20" s="404"/>
      <c r="N20" s="62" t="s">
        <v>82</v>
      </c>
      <c r="O20" s="396"/>
      <c r="P20" s="396"/>
    </row>
    <row r="21" spans="2:16" ht="15" customHeight="1">
      <c r="B21" s="36"/>
      <c r="C21" s="397"/>
      <c r="D21" s="397"/>
      <c r="E21" s="37"/>
      <c r="F21" s="396"/>
      <c r="G21" s="396"/>
      <c r="H21" s="396"/>
      <c r="I21" s="405"/>
      <c r="J21" s="405"/>
      <c r="K21" s="403"/>
      <c r="L21" s="404"/>
      <c r="M21" s="404"/>
      <c r="N21" s="63"/>
      <c r="O21" s="396"/>
      <c r="P21" s="396"/>
    </row>
    <row r="22" spans="2:16" ht="15" customHeight="1">
      <c r="B22" s="36"/>
      <c r="C22" s="401"/>
      <c r="D22" s="401"/>
      <c r="E22" s="37"/>
      <c r="F22" s="396"/>
      <c r="G22" s="396"/>
      <c r="H22" s="396"/>
      <c r="I22" s="402"/>
      <c r="J22" s="402"/>
      <c r="K22" s="403"/>
      <c r="L22" s="404"/>
      <c r="M22" s="404"/>
      <c r="N22" s="63"/>
      <c r="O22" s="396"/>
      <c r="P22" s="396"/>
    </row>
    <row r="23" spans="2:16" ht="15" customHeight="1">
      <c r="B23" s="40"/>
      <c r="C23" s="397"/>
      <c r="D23" s="397"/>
      <c r="E23" s="37"/>
      <c r="F23" s="396"/>
      <c r="G23" s="396"/>
      <c r="H23" s="396"/>
      <c r="I23" s="398" t="s">
        <v>44</v>
      </c>
      <c r="J23" s="398"/>
      <c r="K23" s="399" t="s">
        <v>162</v>
      </c>
      <c r="L23" s="400"/>
      <c r="M23" s="400"/>
      <c r="N23" s="64" t="s">
        <v>170</v>
      </c>
      <c r="O23" s="396"/>
      <c r="P23" s="396"/>
    </row>
    <row r="24" spans="2:16" ht="15" customHeight="1" thickBot="1">
      <c r="B24" s="41" t="s">
        <v>45</v>
      </c>
      <c r="C24" s="393" t="s">
        <v>163</v>
      </c>
      <c r="D24" s="393"/>
      <c r="E24" s="42" t="s">
        <v>164</v>
      </c>
      <c r="F24" s="391"/>
      <c r="G24" s="391"/>
      <c r="H24" s="391"/>
      <c r="I24" s="394" t="s">
        <v>45</v>
      </c>
      <c r="J24" s="394"/>
      <c r="K24" s="395" t="s">
        <v>240</v>
      </c>
      <c r="L24" s="395"/>
      <c r="M24" s="395"/>
      <c r="N24" s="65" t="s">
        <v>241</v>
      </c>
      <c r="O24" s="391"/>
      <c r="P24" s="391"/>
    </row>
    <row r="25" spans="1:11" ht="15" customHeight="1">
      <c r="A25" s="43"/>
      <c r="B25" s="43"/>
      <c r="C25" s="392"/>
      <c r="D25" s="392"/>
      <c r="E25" s="43"/>
      <c r="F25" s="44"/>
      <c r="G25" s="44"/>
      <c r="H25" s="45"/>
      <c r="I25" s="45"/>
      <c r="J25" s="45"/>
      <c r="K25" s="45"/>
    </row>
    <row r="26" spans="1:14" ht="15" customHeight="1">
      <c r="A26" s="43"/>
      <c r="B26" s="46"/>
      <c r="C26" s="46"/>
      <c r="E26" s="47"/>
      <c r="F26" s="44"/>
      <c r="G26" s="44"/>
      <c r="H26" s="45"/>
      <c r="I26" s="45"/>
      <c r="J26" s="45"/>
      <c r="K26" s="45"/>
      <c r="L26" s="44"/>
      <c r="M26" s="44"/>
      <c r="N26" s="64"/>
    </row>
    <row r="27" spans="1:11" ht="15" customHeight="1">
      <c r="A27" s="43"/>
      <c r="B27" s="46"/>
      <c r="C27" s="46"/>
      <c r="E27" s="47"/>
      <c r="F27" s="44"/>
      <c r="G27" s="44"/>
      <c r="H27" s="45"/>
      <c r="I27" s="45"/>
      <c r="J27" s="45"/>
      <c r="K27" s="45"/>
    </row>
    <row r="28" spans="1:11" ht="15" customHeight="1">
      <c r="A28" s="43"/>
      <c r="B28" s="46"/>
      <c r="C28" s="46"/>
      <c r="E28" s="47"/>
      <c r="F28" s="46"/>
      <c r="G28" s="44"/>
      <c r="H28" s="45"/>
      <c r="I28" s="45"/>
      <c r="J28" s="45"/>
      <c r="K28" s="45"/>
    </row>
    <row r="29" spans="1:11" ht="15" customHeight="1">
      <c r="A29" s="43"/>
      <c r="B29" s="46"/>
      <c r="C29" s="46"/>
      <c r="E29" s="47"/>
      <c r="F29" s="44"/>
      <c r="G29" s="44"/>
      <c r="H29" s="45"/>
      <c r="I29" s="45"/>
      <c r="J29" s="45"/>
      <c r="K29" s="45"/>
    </row>
    <row r="30" spans="1:3" ht="15" customHeight="1">
      <c r="A30" s="43"/>
      <c r="B30" s="46"/>
      <c r="C30" s="46"/>
    </row>
    <row r="31" spans="1:3" ht="15" customHeight="1">
      <c r="A31" s="43"/>
      <c r="B31" s="46"/>
      <c r="C31" s="46"/>
    </row>
  </sheetData>
  <sheetProtection/>
  <mergeCells count="56">
    <mergeCell ref="C25:D25"/>
    <mergeCell ref="C24:D24"/>
    <mergeCell ref="F24:H24"/>
    <mergeCell ref="I24:J24"/>
    <mergeCell ref="O24:P24"/>
    <mergeCell ref="K24:M24"/>
    <mergeCell ref="O22:P22"/>
    <mergeCell ref="C23:D23"/>
    <mergeCell ref="F22:H22"/>
    <mergeCell ref="I22:J22"/>
    <mergeCell ref="K22:M22"/>
    <mergeCell ref="F23:H23"/>
    <mergeCell ref="C22:D22"/>
    <mergeCell ref="O20:P20"/>
    <mergeCell ref="O21:P21"/>
    <mergeCell ref="O23:P23"/>
    <mergeCell ref="I20:J20"/>
    <mergeCell ref="K20:M20"/>
    <mergeCell ref="A1:L1"/>
    <mergeCell ref="A2:L2"/>
    <mergeCell ref="C18:D18"/>
    <mergeCell ref="F18:H18"/>
    <mergeCell ref="I18:J18"/>
    <mergeCell ref="K18:M18"/>
    <mergeCell ref="K21:M21"/>
    <mergeCell ref="I23:J23"/>
    <mergeCell ref="K23:M23"/>
    <mergeCell ref="J6:J7"/>
    <mergeCell ref="K6:M6"/>
    <mergeCell ref="N6:N7"/>
    <mergeCell ref="O6:O7"/>
    <mergeCell ref="O18:P18"/>
    <mergeCell ref="C19:D19"/>
    <mergeCell ref="F19:H19"/>
    <mergeCell ref="I19:J19"/>
    <mergeCell ref="K19:M19"/>
    <mergeCell ref="O19:P19"/>
    <mergeCell ref="D6:D7"/>
    <mergeCell ref="E6:E7"/>
    <mergeCell ref="A3:B4"/>
    <mergeCell ref="A6:A7"/>
    <mergeCell ref="B6:B7"/>
    <mergeCell ref="C6:C7"/>
    <mergeCell ref="P6:P7"/>
    <mergeCell ref="C17:D17"/>
    <mergeCell ref="F17:H17"/>
    <mergeCell ref="I17:J17"/>
    <mergeCell ref="K17:M17"/>
    <mergeCell ref="O17:P17"/>
    <mergeCell ref="F6:F7"/>
    <mergeCell ref="C20:D20"/>
    <mergeCell ref="F20:H20"/>
    <mergeCell ref="G6:I6"/>
    <mergeCell ref="C21:D21"/>
    <mergeCell ref="F21:H21"/>
    <mergeCell ref="I21:J2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5.37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8" width="6.75390625" style="22" customWidth="1"/>
    <col min="9" max="9" width="9.25390625" style="22" customWidth="1"/>
    <col min="10" max="10" width="5.875" style="22" customWidth="1"/>
    <col min="11" max="11" width="9.25390625" style="0" customWidth="1"/>
    <col min="12" max="13" width="0" style="0" hidden="1" customWidth="1"/>
  </cols>
  <sheetData>
    <row r="1" spans="1:12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7" ht="15" customHeight="1">
      <c r="A3" s="420" t="s">
        <v>46</v>
      </c>
      <c r="B3" s="420"/>
      <c r="C3" s="48"/>
      <c r="D3" s="21"/>
      <c r="E3" s="21"/>
      <c r="F3" s="21"/>
      <c r="G3" s="21"/>
    </row>
    <row r="4" spans="1:7" ht="15" customHeight="1">
      <c r="A4" s="420"/>
      <c r="B4" s="420"/>
      <c r="C4" s="48"/>
      <c r="D4" s="21"/>
      <c r="E4" s="21"/>
      <c r="F4" s="21"/>
      <c r="G4" s="21"/>
    </row>
    <row r="6" spans="1:13" ht="12.75" customHeight="1" thickBot="1">
      <c r="A6" s="418" t="s">
        <v>25</v>
      </c>
      <c r="B6" s="421" t="s">
        <v>26</v>
      </c>
      <c r="C6" s="421" t="s">
        <v>9</v>
      </c>
      <c r="D6" s="421" t="s">
        <v>27</v>
      </c>
      <c r="E6" s="421" t="s">
        <v>28</v>
      </c>
      <c r="F6" s="422" t="s">
        <v>32</v>
      </c>
      <c r="G6" s="422"/>
      <c r="H6" s="422"/>
      <c r="I6" s="414" t="s">
        <v>34</v>
      </c>
      <c r="J6" s="414" t="s">
        <v>47</v>
      </c>
      <c r="K6" s="407" t="s">
        <v>35</v>
      </c>
      <c r="L6" s="22"/>
      <c r="M6" s="22"/>
    </row>
    <row r="7" spans="1:13" ht="13.5" thickBot="1">
      <c r="A7" s="418"/>
      <c r="B7" s="421"/>
      <c r="C7" s="421"/>
      <c r="D7" s="421"/>
      <c r="E7" s="421"/>
      <c r="F7" s="23" t="s">
        <v>36</v>
      </c>
      <c r="G7" s="23" t="s">
        <v>37</v>
      </c>
      <c r="H7" s="23" t="s">
        <v>38</v>
      </c>
      <c r="I7" s="414"/>
      <c r="J7" s="414"/>
      <c r="K7" s="407"/>
      <c r="L7" s="22"/>
      <c r="M7" s="22"/>
    </row>
    <row r="8" spans="1:13" s="213" customFormat="1" ht="15" customHeight="1">
      <c r="A8" s="313" t="s">
        <v>48</v>
      </c>
      <c r="B8" s="201" t="s">
        <v>88</v>
      </c>
      <c r="C8" s="262" t="s">
        <v>89</v>
      </c>
      <c r="D8" s="263" t="s">
        <v>87</v>
      </c>
      <c r="E8" s="266" t="s">
        <v>90</v>
      </c>
      <c r="F8" s="25">
        <v>100</v>
      </c>
      <c r="G8" s="316">
        <v>95</v>
      </c>
      <c r="H8" s="25">
        <v>100</v>
      </c>
      <c r="I8" s="283">
        <f aca="true" t="shared" si="0" ref="I8:I23">(F8+G8+H8-MIN(F8:H8))/2</f>
        <v>100</v>
      </c>
      <c r="J8" s="100">
        <v>93</v>
      </c>
      <c r="K8" s="194">
        <f aca="true" t="shared" si="1" ref="K8:K23">I8</f>
        <v>100</v>
      </c>
      <c r="L8" s="265">
        <f aca="true" t="shared" si="2" ref="L8:L20">MIN(F8:H8)</f>
        <v>95</v>
      </c>
      <c r="M8" s="212">
        <f aca="true" t="shared" si="3" ref="M8:M23">MIN(F8:H8)</f>
        <v>95</v>
      </c>
    </row>
    <row r="9" spans="1:13" s="213" customFormat="1" ht="15" customHeight="1">
      <c r="A9" s="261" t="s">
        <v>49</v>
      </c>
      <c r="B9" s="201" t="s">
        <v>178</v>
      </c>
      <c r="C9" s="262" t="s">
        <v>179</v>
      </c>
      <c r="D9" s="266" t="s">
        <v>116</v>
      </c>
      <c r="E9" s="263" t="s">
        <v>180</v>
      </c>
      <c r="F9" s="27">
        <v>100</v>
      </c>
      <c r="G9" s="317">
        <v>95</v>
      </c>
      <c r="H9" s="27">
        <v>100</v>
      </c>
      <c r="I9" s="264">
        <f t="shared" si="0"/>
        <v>100</v>
      </c>
      <c r="J9" s="115">
        <v>90</v>
      </c>
      <c r="K9" s="194">
        <f t="shared" si="1"/>
        <v>100</v>
      </c>
      <c r="L9" s="265">
        <f t="shared" si="2"/>
        <v>95</v>
      </c>
      <c r="M9" s="212">
        <f t="shared" si="3"/>
        <v>95</v>
      </c>
    </row>
    <row r="10" spans="1:13" s="213" customFormat="1" ht="15" customHeight="1">
      <c r="A10" s="261" t="s">
        <v>50</v>
      </c>
      <c r="B10" s="201" t="s">
        <v>196</v>
      </c>
      <c r="C10" s="262" t="s">
        <v>197</v>
      </c>
      <c r="D10" s="266" t="s">
        <v>189</v>
      </c>
      <c r="E10" s="263" t="s">
        <v>190</v>
      </c>
      <c r="F10" s="27">
        <v>100</v>
      </c>
      <c r="G10" s="27">
        <v>100</v>
      </c>
      <c r="H10" s="317">
        <v>89</v>
      </c>
      <c r="I10" s="264">
        <f t="shared" si="0"/>
        <v>100</v>
      </c>
      <c r="J10" s="115"/>
      <c r="K10" s="194">
        <f t="shared" si="1"/>
        <v>100</v>
      </c>
      <c r="L10" s="265">
        <f t="shared" si="2"/>
        <v>89</v>
      </c>
      <c r="M10" s="212">
        <f t="shared" si="3"/>
        <v>89</v>
      </c>
    </row>
    <row r="11" spans="1:13" s="213" customFormat="1" ht="15" customHeight="1">
      <c r="A11" s="261" t="s">
        <v>51</v>
      </c>
      <c r="B11" s="176" t="s">
        <v>401</v>
      </c>
      <c r="C11" s="262" t="s">
        <v>402</v>
      </c>
      <c r="D11" s="263" t="s">
        <v>328</v>
      </c>
      <c r="E11" s="263" t="s">
        <v>403</v>
      </c>
      <c r="F11" s="27">
        <v>98</v>
      </c>
      <c r="G11" s="317">
        <v>98</v>
      </c>
      <c r="H11" s="27">
        <v>100</v>
      </c>
      <c r="I11" s="264">
        <f t="shared" si="0"/>
        <v>99</v>
      </c>
      <c r="J11" s="115"/>
      <c r="K11" s="194">
        <f t="shared" si="1"/>
        <v>99</v>
      </c>
      <c r="L11" s="265">
        <f t="shared" si="2"/>
        <v>98</v>
      </c>
      <c r="M11" s="212">
        <f t="shared" si="3"/>
        <v>98</v>
      </c>
    </row>
    <row r="12" spans="1:13" s="213" customFormat="1" ht="15" customHeight="1">
      <c r="A12" s="261" t="s">
        <v>52</v>
      </c>
      <c r="B12" s="201" t="s">
        <v>137</v>
      </c>
      <c r="C12" s="262" t="s">
        <v>138</v>
      </c>
      <c r="D12" s="263" t="s">
        <v>248</v>
      </c>
      <c r="E12" s="266" t="s">
        <v>177</v>
      </c>
      <c r="F12" s="27">
        <v>98</v>
      </c>
      <c r="G12" s="317">
        <v>95</v>
      </c>
      <c r="H12" s="27">
        <v>100</v>
      </c>
      <c r="I12" s="264">
        <f t="shared" si="0"/>
        <v>99</v>
      </c>
      <c r="J12" s="115"/>
      <c r="K12" s="194">
        <f t="shared" si="1"/>
        <v>99</v>
      </c>
      <c r="L12" s="265">
        <f t="shared" si="2"/>
        <v>95</v>
      </c>
      <c r="M12" s="212">
        <f t="shared" si="3"/>
        <v>95</v>
      </c>
    </row>
    <row r="13" spans="1:13" s="213" customFormat="1" ht="15" customHeight="1">
      <c r="A13" s="261" t="s">
        <v>282</v>
      </c>
      <c r="B13" s="176" t="s">
        <v>337</v>
      </c>
      <c r="C13" s="267" t="s">
        <v>338</v>
      </c>
      <c r="D13" s="266" t="s">
        <v>189</v>
      </c>
      <c r="E13" s="263" t="s">
        <v>339</v>
      </c>
      <c r="F13" s="317">
        <v>86</v>
      </c>
      <c r="G13" s="27">
        <v>100</v>
      </c>
      <c r="H13" s="27">
        <v>98</v>
      </c>
      <c r="I13" s="264">
        <f t="shared" si="0"/>
        <v>99</v>
      </c>
      <c r="J13" s="115"/>
      <c r="K13" s="194">
        <f t="shared" si="1"/>
        <v>99</v>
      </c>
      <c r="L13" s="265">
        <f t="shared" si="2"/>
        <v>86</v>
      </c>
      <c r="M13" s="212">
        <f t="shared" si="3"/>
        <v>86</v>
      </c>
    </row>
    <row r="14" spans="1:13" s="213" customFormat="1" ht="15" customHeight="1">
      <c r="A14" s="261" t="s">
        <v>283</v>
      </c>
      <c r="B14" s="201" t="s">
        <v>205</v>
      </c>
      <c r="C14" s="262" t="s">
        <v>206</v>
      </c>
      <c r="D14" s="266" t="s">
        <v>189</v>
      </c>
      <c r="E14" s="263" t="s">
        <v>336</v>
      </c>
      <c r="F14" s="317">
        <v>95</v>
      </c>
      <c r="G14" s="27">
        <v>100</v>
      </c>
      <c r="H14" s="27">
        <v>96</v>
      </c>
      <c r="I14" s="264">
        <f t="shared" si="0"/>
        <v>98</v>
      </c>
      <c r="J14" s="115"/>
      <c r="K14" s="194">
        <f t="shared" si="1"/>
        <v>98</v>
      </c>
      <c r="L14" s="265">
        <f t="shared" si="2"/>
        <v>95</v>
      </c>
      <c r="M14" s="212">
        <f t="shared" si="3"/>
        <v>95</v>
      </c>
    </row>
    <row r="15" spans="1:13" s="213" customFormat="1" ht="15" customHeight="1">
      <c r="A15" s="261" t="s">
        <v>93</v>
      </c>
      <c r="B15" s="176" t="s">
        <v>364</v>
      </c>
      <c r="C15" s="267" t="s">
        <v>365</v>
      </c>
      <c r="D15" s="263" t="s">
        <v>242</v>
      </c>
      <c r="E15" s="263" t="s">
        <v>216</v>
      </c>
      <c r="F15" s="317">
        <v>95</v>
      </c>
      <c r="G15" s="27">
        <v>98</v>
      </c>
      <c r="H15" s="27">
        <v>98</v>
      </c>
      <c r="I15" s="264">
        <f t="shared" si="0"/>
        <v>98</v>
      </c>
      <c r="J15" s="115"/>
      <c r="K15" s="194">
        <f t="shared" si="1"/>
        <v>98</v>
      </c>
      <c r="L15" s="265">
        <f t="shared" si="2"/>
        <v>95</v>
      </c>
      <c r="M15" s="212">
        <f t="shared" si="3"/>
        <v>95</v>
      </c>
    </row>
    <row r="16" spans="1:13" s="213" customFormat="1" ht="15" customHeight="1">
      <c r="A16" s="261" t="s">
        <v>57</v>
      </c>
      <c r="B16" s="201" t="s">
        <v>191</v>
      </c>
      <c r="C16" s="262" t="s">
        <v>192</v>
      </c>
      <c r="D16" s="266" t="s">
        <v>189</v>
      </c>
      <c r="E16" s="266" t="s">
        <v>190</v>
      </c>
      <c r="F16" s="27">
        <v>95</v>
      </c>
      <c r="G16" s="27">
        <v>100</v>
      </c>
      <c r="H16" s="317">
        <v>93</v>
      </c>
      <c r="I16" s="264">
        <f t="shared" si="0"/>
        <v>97.5</v>
      </c>
      <c r="J16" s="115"/>
      <c r="K16" s="194">
        <f t="shared" si="1"/>
        <v>97.5</v>
      </c>
      <c r="L16" s="265">
        <f t="shared" si="2"/>
        <v>93</v>
      </c>
      <c r="M16" s="212">
        <f t="shared" si="3"/>
        <v>93</v>
      </c>
    </row>
    <row r="17" spans="1:13" s="213" customFormat="1" ht="15" customHeight="1">
      <c r="A17" s="261" t="s">
        <v>58</v>
      </c>
      <c r="B17" s="201" t="s">
        <v>198</v>
      </c>
      <c r="C17" s="262" t="s">
        <v>199</v>
      </c>
      <c r="D17" s="266" t="s">
        <v>189</v>
      </c>
      <c r="E17" s="263" t="s">
        <v>190</v>
      </c>
      <c r="F17" s="27">
        <v>95</v>
      </c>
      <c r="G17" s="317">
        <v>88</v>
      </c>
      <c r="H17" s="27">
        <v>100</v>
      </c>
      <c r="I17" s="264">
        <f t="shared" si="0"/>
        <v>97.5</v>
      </c>
      <c r="J17" s="115"/>
      <c r="K17" s="194">
        <f t="shared" si="1"/>
        <v>97.5</v>
      </c>
      <c r="L17" s="265">
        <f t="shared" si="2"/>
        <v>88</v>
      </c>
      <c r="M17" s="212">
        <f t="shared" si="3"/>
        <v>88</v>
      </c>
    </row>
    <row r="18" spans="1:13" s="213" customFormat="1" ht="15" customHeight="1">
      <c r="A18" s="261" t="s">
        <v>284</v>
      </c>
      <c r="B18" s="201" t="s">
        <v>183</v>
      </c>
      <c r="C18" s="262" t="s">
        <v>184</v>
      </c>
      <c r="D18" s="266" t="s">
        <v>116</v>
      </c>
      <c r="E18" s="266" t="s">
        <v>185</v>
      </c>
      <c r="F18" s="27">
        <v>95</v>
      </c>
      <c r="G18" s="317">
        <v>84</v>
      </c>
      <c r="H18" s="27">
        <v>100</v>
      </c>
      <c r="I18" s="264">
        <f t="shared" si="0"/>
        <v>97.5</v>
      </c>
      <c r="J18" s="115"/>
      <c r="K18" s="194">
        <f t="shared" si="1"/>
        <v>97.5</v>
      </c>
      <c r="L18" s="265">
        <f t="shared" si="2"/>
        <v>84</v>
      </c>
      <c r="M18" s="212">
        <f t="shared" si="3"/>
        <v>84</v>
      </c>
    </row>
    <row r="19" spans="1:13" s="213" customFormat="1" ht="15" customHeight="1">
      <c r="A19" s="261" t="s">
        <v>59</v>
      </c>
      <c r="B19" s="201" t="s">
        <v>174</v>
      </c>
      <c r="C19" s="262" t="s">
        <v>175</v>
      </c>
      <c r="D19" s="263" t="s">
        <v>328</v>
      </c>
      <c r="E19" s="266" t="s">
        <v>176</v>
      </c>
      <c r="F19" s="27">
        <v>100</v>
      </c>
      <c r="G19" s="317">
        <v>89</v>
      </c>
      <c r="H19" s="27">
        <v>93</v>
      </c>
      <c r="I19" s="264">
        <f t="shared" si="0"/>
        <v>96.5</v>
      </c>
      <c r="J19" s="115"/>
      <c r="K19" s="194">
        <f t="shared" si="1"/>
        <v>96.5</v>
      </c>
      <c r="L19" s="212">
        <f t="shared" si="2"/>
        <v>89</v>
      </c>
      <c r="M19" s="212">
        <f t="shared" si="3"/>
        <v>89</v>
      </c>
    </row>
    <row r="20" spans="1:13" s="213" customFormat="1" ht="15" customHeight="1">
      <c r="A20" s="261" t="s">
        <v>60</v>
      </c>
      <c r="B20" s="201" t="s">
        <v>193</v>
      </c>
      <c r="C20" s="262" t="s">
        <v>194</v>
      </c>
      <c r="D20" s="266" t="s">
        <v>189</v>
      </c>
      <c r="E20" s="266" t="s">
        <v>195</v>
      </c>
      <c r="F20" s="317">
        <v>88</v>
      </c>
      <c r="G20" s="27">
        <v>95</v>
      </c>
      <c r="H20" s="27">
        <v>95</v>
      </c>
      <c r="I20" s="264">
        <f t="shared" si="0"/>
        <v>95</v>
      </c>
      <c r="J20" s="115"/>
      <c r="K20" s="194">
        <f t="shared" si="1"/>
        <v>95</v>
      </c>
      <c r="L20" s="212">
        <f t="shared" si="2"/>
        <v>88</v>
      </c>
      <c r="M20" s="212">
        <f t="shared" si="3"/>
        <v>88</v>
      </c>
    </row>
    <row r="21" spans="1:13" s="213" customFormat="1" ht="15" customHeight="1">
      <c r="A21" s="261" t="s">
        <v>61</v>
      </c>
      <c r="B21" s="201" t="s">
        <v>85</v>
      </c>
      <c r="C21" s="262" t="s">
        <v>86</v>
      </c>
      <c r="D21" s="263" t="s">
        <v>248</v>
      </c>
      <c r="E21" s="266" t="s">
        <v>186</v>
      </c>
      <c r="F21" s="27">
        <v>94</v>
      </c>
      <c r="G21" s="27">
        <v>95</v>
      </c>
      <c r="H21" s="317">
        <v>93</v>
      </c>
      <c r="I21" s="264">
        <f t="shared" si="0"/>
        <v>94.5</v>
      </c>
      <c r="J21" s="115"/>
      <c r="K21" s="194">
        <f t="shared" si="1"/>
        <v>94.5</v>
      </c>
      <c r="L21" s="265">
        <f aca="true" t="shared" si="4" ref="L21:L36">MIN(F21:H21)</f>
        <v>93</v>
      </c>
      <c r="M21" s="212">
        <f t="shared" si="3"/>
        <v>93</v>
      </c>
    </row>
    <row r="22" spans="1:13" s="213" customFormat="1" ht="15" customHeight="1">
      <c r="A22" s="261" t="s">
        <v>62</v>
      </c>
      <c r="B22" s="201" t="s">
        <v>187</v>
      </c>
      <c r="C22" s="262" t="s">
        <v>188</v>
      </c>
      <c r="D22" s="266" t="s">
        <v>189</v>
      </c>
      <c r="E22" s="266" t="s">
        <v>190</v>
      </c>
      <c r="F22" s="27">
        <v>95</v>
      </c>
      <c r="G22" s="27">
        <v>94</v>
      </c>
      <c r="H22" s="317">
        <v>93</v>
      </c>
      <c r="I22" s="264">
        <f t="shared" si="0"/>
        <v>94.5</v>
      </c>
      <c r="J22" s="115"/>
      <c r="K22" s="194">
        <f t="shared" si="1"/>
        <v>94.5</v>
      </c>
      <c r="L22" s="265">
        <f t="shared" si="4"/>
        <v>93</v>
      </c>
      <c r="M22" s="212">
        <f t="shared" si="3"/>
        <v>93</v>
      </c>
    </row>
    <row r="23" spans="1:13" s="213" customFormat="1" ht="15" customHeight="1">
      <c r="A23" s="261" t="s">
        <v>63</v>
      </c>
      <c r="B23" s="176" t="s">
        <v>361</v>
      </c>
      <c r="C23" s="267" t="s">
        <v>362</v>
      </c>
      <c r="D23" s="263" t="s">
        <v>242</v>
      </c>
      <c r="E23" s="263" t="s">
        <v>363</v>
      </c>
      <c r="F23" s="27">
        <v>98</v>
      </c>
      <c r="G23" s="27">
        <v>91</v>
      </c>
      <c r="H23" s="317">
        <v>74</v>
      </c>
      <c r="I23" s="264">
        <f t="shared" si="0"/>
        <v>94.5</v>
      </c>
      <c r="J23" s="115"/>
      <c r="K23" s="194">
        <f t="shared" si="1"/>
        <v>94.5</v>
      </c>
      <c r="L23" s="265">
        <f t="shared" si="4"/>
        <v>74</v>
      </c>
      <c r="M23" s="212">
        <f t="shared" si="3"/>
        <v>74</v>
      </c>
    </row>
    <row r="24" spans="1:13" s="213" customFormat="1" ht="15" customHeight="1">
      <c r="A24" s="261" t="s">
        <v>64</v>
      </c>
      <c r="B24" s="202" t="s">
        <v>347</v>
      </c>
      <c r="C24" s="269" t="s">
        <v>348</v>
      </c>
      <c r="D24" s="270" t="s">
        <v>130</v>
      </c>
      <c r="E24" s="268" t="s">
        <v>349</v>
      </c>
      <c r="F24" s="317">
        <v>88</v>
      </c>
      <c r="G24" s="27">
        <v>93</v>
      </c>
      <c r="H24" s="27">
        <v>92</v>
      </c>
      <c r="I24" s="264">
        <f aca="true" t="shared" si="5" ref="I24:I36">(F24+G24+H24-MIN(F24:H24))/2</f>
        <v>92.5</v>
      </c>
      <c r="J24" s="115"/>
      <c r="K24" s="194">
        <f aca="true" t="shared" si="6" ref="K24:K36">I24</f>
        <v>92.5</v>
      </c>
      <c r="L24" s="265">
        <f t="shared" si="4"/>
        <v>88</v>
      </c>
      <c r="M24" s="212">
        <f aca="true" t="shared" si="7" ref="M24:M36">MIN(F24:H24)</f>
        <v>88</v>
      </c>
    </row>
    <row r="25" spans="1:13" s="213" customFormat="1" ht="15" customHeight="1">
      <c r="A25" s="261" t="s">
        <v>65</v>
      </c>
      <c r="B25" s="215" t="s">
        <v>135</v>
      </c>
      <c r="C25" s="271" t="s">
        <v>136</v>
      </c>
      <c r="D25" s="263" t="s">
        <v>248</v>
      </c>
      <c r="E25" s="344" t="s">
        <v>173</v>
      </c>
      <c r="F25" s="216">
        <v>90</v>
      </c>
      <c r="G25" s="216">
        <v>94</v>
      </c>
      <c r="H25" s="317">
        <v>86</v>
      </c>
      <c r="I25" s="264">
        <f t="shared" si="5"/>
        <v>92</v>
      </c>
      <c r="J25" s="115"/>
      <c r="K25" s="194">
        <f t="shared" si="6"/>
        <v>92</v>
      </c>
      <c r="L25" s="265">
        <f t="shared" si="4"/>
        <v>86</v>
      </c>
      <c r="M25" s="212">
        <f t="shared" si="7"/>
        <v>86</v>
      </c>
    </row>
    <row r="26" spans="1:13" s="213" customFormat="1" ht="15" customHeight="1">
      <c r="A26" s="261" t="s">
        <v>66</v>
      </c>
      <c r="B26" s="201" t="s">
        <v>200</v>
      </c>
      <c r="C26" s="262" t="s">
        <v>201</v>
      </c>
      <c r="D26" s="263" t="s">
        <v>189</v>
      </c>
      <c r="E26" s="263" t="s">
        <v>335</v>
      </c>
      <c r="F26" s="317">
        <v>89</v>
      </c>
      <c r="G26" s="27">
        <v>93</v>
      </c>
      <c r="H26" s="27">
        <v>90</v>
      </c>
      <c r="I26" s="264">
        <f t="shared" si="5"/>
        <v>91.5</v>
      </c>
      <c r="J26" s="115"/>
      <c r="K26" s="194">
        <f t="shared" si="6"/>
        <v>91.5</v>
      </c>
      <c r="L26" s="265">
        <f t="shared" si="4"/>
        <v>89</v>
      </c>
      <c r="M26" s="212">
        <f t="shared" si="7"/>
        <v>89</v>
      </c>
    </row>
    <row r="27" spans="1:13" s="213" customFormat="1" ht="15" customHeight="1">
      <c r="A27" s="261" t="s">
        <v>67</v>
      </c>
      <c r="B27" s="201" t="s">
        <v>404</v>
      </c>
      <c r="C27" s="267" t="s">
        <v>405</v>
      </c>
      <c r="D27" s="266" t="s">
        <v>98</v>
      </c>
      <c r="E27" s="266" t="s">
        <v>172</v>
      </c>
      <c r="F27" s="317">
        <v>88</v>
      </c>
      <c r="G27" s="27">
        <v>93</v>
      </c>
      <c r="H27" s="27">
        <v>90</v>
      </c>
      <c r="I27" s="264">
        <f t="shared" si="5"/>
        <v>91.5</v>
      </c>
      <c r="J27" s="115"/>
      <c r="K27" s="194">
        <f t="shared" si="6"/>
        <v>91.5</v>
      </c>
      <c r="L27" s="265">
        <f t="shared" si="4"/>
        <v>88</v>
      </c>
      <c r="M27" s="212">
        <f t="shared" si="7"/>
        <v>88</v>
      </c>
    </row>
    <row r="28" spans="1:13" s="213" customFormat="1" ht="15" customHeight="1">
      <c r="A28" s="261" t="s">
        <v>68</v>
      </c>
      <c r="B28" s="201" t="s">
        <v>181</v>
      </c>
      <c r="C28" s="267" t="s">
        <v>298</v>
      </c>
      <c r="D28" s="266" t="s">
        <v>116</v>
      </c>
      <c r="E28" s="266" t="s">
        <v>182</v>
      </c>
      <c r="F28" s="27">
        <v>95</v>
      </c>
      <c r="G28" s="27">
        <v>88</v>
      </c>
      <c r="H28" s="317">
        <v>84</v>
      </c>
      <c r="I28" s="264">
        <f t="shared" si="5"/>
        <v>91.5</v>
      </c>
      <c r="J28" s="115"/>
      <c r="K28" s="194">
        <f t="shared" si="6"/>
        <v>91.5</v>
      </c>
      <c r="L28" s="265">
        <f t="shared" si="4"/>
        <v>84</v>
      </c>
      <c r="M28" s="212">
        <f t="shared" si="7"/>
        <v>84</v>
      </c>
    </row>
    <row r="29" spans="1:13" s="213" customFormat="1" ht="15" customHeight="1">
      <c r="A29" s="261" t="s">
        <v>69</v>
      </c>
      <c r="B29" s="176" t="s">
        <v>332</v>
      </c>
      <c r="C29" s="267" t="s">
        <v>333</v>
      </c>
      <c r="D29" s="266" t="s">
        <v>189</v>
      </c>
      <c r="E29" s="263" t="s">
        <v>334</v>
      </c>
      <c r="F29" s="27">
        <v>89</v>
      </c>
      <c r="G29" s="317">
        <v>89</v>
      </c>
      <c r="H29" s="27">
        <v>93</v>
      </c>
      <c r="I29" s="264">
        <f t="shared" si="5"/>
        <v>91</v>
      </c>
      <c r="J29" s="115"/>
      <c r="K29" s="194">
        <f t="shared" si="6"/>
        <v>91</v>
      </c>
      <c r="L29" s="265">
        <f t="shared" si="4"/>
        <v>89</v>
      </c>
      <c r="M29" s="212">
        <f t="shared" si="7"/>
        <v>89</v>
      </c>
    </row>
    <row r="30" spans="1:13" s="213" customFormat="1" ht="15" customHeight="1">
      <c r="A30" s="261" t="s">
        <v>70</v>
      </c>
      <c r="B30" s="201" t="s">
        <v>203</v>
      </c>
      <c r="C30" s="262" t="s">
        <v>204</v>
      </c>
      <c r="D30" s="266" t="s">
        <v>189</v>
      </c>
      <c r="E30" s="266" t="s">
        <v>202</v>
      </c>
      <c r="F30" s="27">
        <v>89</v>
      </c>
      <c r="G30" s="317">
        <v>83</v>
      </c>
      <c r="H30" s="27">
        <v>89</v>
      </c>
      <c r="I30" s="264">
        <f t="shared" si="5"/>
        <v>89</v>
      </c>
      <c r="J30" s="115"/>
      <c r="K30" s="194">
        <f t="shared" si="6"/>
        <v>89</v>
      </c>
      <c r="L30" s="265">
        <f t="shared" si="4"/>
        <v>83</v>
      </c>
      <c r="M30" s="212">
        <f t="shared" si="7"/>
        <v>83</v>
      </c>
    </row>
    <row r="31" spans="1:13" s="213" customFormat="1" ht="15" customHeight="1">
      <c r="A31" s="261" t="s">
        <v>71</v>
      </c>
      <c r="B31" s="176" t="s">
        <v>322</v>
      </c>
      <c r="C31" s="267" t="s">
        <v>323</v>
      </c>
      <c r="D31" s="266" t="s">
        <v>116</v>
      </c>
      <c r="E31" s="263" t="s">
        <v>324</v>
      </c>
      <c r="F31" s="27">
        <v>82</v>
      </c>
      <c r="G31" s="27">
        <v>93</v>
      </c>
      <c r="H31" s="317">
        <v>36</v>
      </c>
      <c r="I31" s="264">
        <f t="shared" si="5"/>
        <v>87.5</v>
      </c>
      <c r="J31" s="115"/>
      <c r="K31" s="194">
        <f t="shared" si="6"/>
        <v>87.5</v>
      </c>
      <c r="L31" s="265">
        <f t="shared" si="4"/>
        <v>36</v>
      </c>
      <c r="M31" s="212">
        <f t="shared" si="7"/>
        <v>36</v>
      </c>
    </row>
    <row r="32" spans="1:13" s="213" customFormat="1" ht="15" customHeight="1">
      <c r="A32" s="261" t="s">
        <v>72</v>
      </c>
      <c r="B32" s="176" t="s">
        <v>291</v>
      </c>
      <c r="C32" s="267" t="s">
        <v>292</v>
      </c>
      <c r="D32" s="266" t="s">
        <v>100</v>
      </c>
      <c r="E32" s="263" t="s">
        <v>293</v>
      </c>
      <c r="F32" s="27">
        <v>86</v>
      </c>
      <c r="G32" s="27">
        <v>88</v>
      </c>
      <c r="H32" s="317">
        <v>78</v>
      </c>
      <c r="I32" s="264">
        <f t="shared" si="5"/>
        <v>87</v>
      </c>
      <c r="J32" s="115"/>
      <c r="K32" s="194">
        <f t="shared" si="6"/>
        <v>87</v>
      </c>
      <c r="L32" s="265">
        <f t="shared" si="4"/>
        <v>78</v>
      </c>
      <c r="M32" s="212">
        <f t="shared" si="7"/>
        <v>78</v>
      </c>
    </row>
    <row r="33" spans="1:13" s="213" customFormat="1" ht="15" customHeight="1">
      <c r="A33" s="261" t="s">
        <v>73</v>
      </c>
      <c r="B33" s="176" t="s">
        <v>366</v>
      </c>
      <c r="C33" s="267" t="s">
        <v>367</v>
      </c>
      <c r="D33" s="263" t="s">
        <v>242</v>
      </c>
      <c r="E33" s="263" t="s">
        <v>182</v>
      </c>
      <c r="F33" s="27">
        <v>78</v>
      </c>
      <c r="G33" s="317">
        <v>66</v>
      </c>
      <c r="H33" s="27">
        <v>94</v>
      </c>
      <c r="I33" s="264">
        <f t="shared" si="5"/>
        <v>86</v>
      </c>
      <c r="J33" s="115"/>
      <c r="K33" s="194">
        <f t="shared" si="6"/>
        <v>86</v>
      </c>
      <c r="L33" s="265">
        <f t="shared" si="4"/>
        <v>66</v>
      </c>
      <c r="M33" s="212">
        <f t="shared" si="7"/>
        <v>66</v>
      </c>
    </row>
    <row r="34" spans="1:13" s="213" customFormat="1" ht="15" customHeight="1">
      <c r="A34" s="261" t="s">
        <v>74</v>
      </c>
      <c r="B34" s="176" t="s">
        <v>419</v>
      </c>
      <c r="C34" s="276" t="s">
        <v>421</v>
      </c>
      <c r="D34" s="263" t="s">
        <v>410</v>
      </c>
      <c r="E34" s="276" t="s">
        <v>420</v>
      </c>
      <c r="F34" s="27">
        <v>84</v>
      </c>
      <c r="G34" s="27">
        <v>84</v>
      </c>
      <c r="H34" s="317">
        <v>78</v>
      </c>
      <c r="I34" s="264">
        <f t="shared" si="5"/>
        <v>84</v>
      </c>
      <c r="J34" s="115"/>
      <c r="K34" s="194">
        <f t="shared" si="6"/>
        <v>84</v>
      </c>
      <c r="L34" s="212">
        <f t="shared" si="4"/>
        <v>78</v>
      </c>
      <c r="M34" s="212">
        <f t="shared" si="7"/>
        <v>78</v>
      </c>
    </row>
    <row r="35" spans="1:13" s="213" customFormat="1" ht="15" customHeight="1">
      <c r="A35" s="261" t="s">
        <v>75</v>
      </c>
      <c r="B35" s="176" t="s">
        <v>416</v>
      </c>
      <c r="C35" s="262" t="s">
        <v>417</v>
      </c>
      <c r="D35" s="263" t="s">
        <v>410</v>
      </c>
      <c r="E35" s="263" t="s">
        <v>418</v>
      </c>
      <c r="F35" s="27">
        <v>63</v>
      </c>
      <c r="G35" s="27">
        <v>72</v>
      </c>
      <c r="H35" s="317">
        <v>0</v>
      </c>
      <c r="I35" s="264">
        <f t="shared" si="5"/>
        <v>67.5</v>
      </c>
      <c r="J35" s="115"/>
      <c r="K35" s="194">
        <f t="shared" si="6"/>
        <v>67.5</v>
      </c>
      <c r="L35" s="212">
        <f t="shared" si="4"/>
        <v>0</v>
      </c>
      <c r="M35" s="212">
        <f t="shared" si="7"/>
        <v>0</v>
      </c>
    </row>
    <row r="36" spans="1:13" s="213" customFormat="1" ht="15" customHeight="1" thickBot="1">
      <c r="A36" s="272" t="s">
        <v>94</v>
      </c>
      <c r="B36" s="208" t="s">
        <v>414</v>
      </c>
      <c r="C36" s="275" t="s">
        <v>415</v>
      </c>
      <c r="D36" s="277" t="s">
        <v>325</v>
      </c>
      <c r="E36" s="273" t="s">
        <v>186</v>
      </c>
      <c r="F36" s="30">
        <v>33</v>
      </c>
      <c r="G36" s="30">
        <v>25</v>
      </c>
      <c r="H36" s="318">
        <v>0</v>
      </c>
      <c r="I36" s="274">
        <f t="shared" si="5"/>
        <v>29</v>
      </c>
      <c r="J36" s="126"/>
      <c r="K36" s="246">
        <f t="shared" si="6"/>
        <v>29</v>
      </c>
      <c r="L36" s="212">
        <f t="shared" si="4"/>
        <v>0</v>
      </c>
      <c r="M36" s="212">
        <f t="shared" si="7"/>
        <v>0</v>
      </c>
    </row>
    <row r="37" spans="6:10" s="213" customFormat="1" ht="15" customHeight="1" thickBot="1">
      <c r="F37" s="212"/>
      <c r="G37" s="212"/>
      <c r="H37" s="212"/>
      <c r="I37" s="212"/>
      <c r="J37" s="212"/>
    </row>
    <row r="38" spans="2:10" ht="15" customHeight="1">
      <c r="B38" s="34" t="s">
        <v>40</v>
      </c>
      <c r="C38" s="412" t="s">
        <v>26</v>
      </c>
      <c r="D38" s="412"/>
      <c r="E38" s="49" t="s">
        <v>9</v>
      </c>
      <c r="F38" s="410" t="s">
        <v>39</v>
      </c>
      <c r="G38" s="410"/>
      <c r="H38" s="410"/>
      <c r="I38" s="43"/>
      <c r="J38" s="43"/>
    </row>
    <row r="39" spans="2:10" ht="15" customHeight="1">
      <c r="B39" s="38" t="s">
        <v>53</v>
      </c>
      <c r="C39" s="399" t="s">
        <v>171</v>
      </c>
      <c r="D39" s="400"/>
      <c r="E39" s="62" t="s">
        <v>249</v>
      </c>
      <c r="F39" s="424"/>
      <c r="G39" s="424"/>
      <c r="H39" s="424"/>
      <c r="I39" s="50"/>
      <c r="J39" s="50"/>
    </row>
    <row r="40" spans="2:10" ht="15" customHeight="1">
      <c r="B40" s="38" t="s">
        <v>54</v>
      </c>
      <c r="C40" s="399" t="s">
        <v>307</v>
      </c>
      <c r="D40" s="400"/>
      <c r="E40" s="62" t="s">
        <v>357</v>
      </c>
      <c r="F40" s="424"/>
      <c r="G40" s="424"/>
      <c r="H40" s="424"/>
      <c r="I40" s="46"/>
      <c r="J40" s="46"/>
    </row>
    <row r="41" spans="2:10" ht="15" customHeight="1">
      <c r="B41" s="38"/>
      <c r="C41" s="423" t="s">
        <v>435</v>
      </c>
      <c r="D41" s="423"/>
      <c r="E41" s="62" t="s">
        <v>436</v>
      </c>
      <c r="F41" s="424"/>
      <c r="G41" s="424"/>
      <c r="H41" s="424"/>
      <c r="I41" s="46"/>
      <c r="J41" s="46"/>
    </row>
    <row r="42" spans="2:10" ht="15" customHeight="1">
      <c r="B42" s="38"/>
      <c r="C42" s="423"/>
      <c r="D42" s="423"/>
      <c r="E42" s="62"/>
      <c r="F42" s="424"/>
      <c r="G42" s="424"/>
      <c r="H42" s="424"/>
      <c r="I42" s="46"/>
      <c r="J42" s="46"/>
    </row>
    <row r="43" spans="2:10" ht="15" customHeight="1">
      <c r="B43" s="38"/>
      <c r="C43" s="423"/>
      <c r="D43" s="423"/>
      <c r="E43" s="62"/>
      <c r="F43" s="424"/>
      <c r="G43" s="424"/>
      <c r="H43" s="424"/>
      <c r="I43" s="46"/>
      <c r="J43" s="46"/>
    </row>
    <row r="44" spans="2:10" ht="15" customHeight="1">
      <c r="B44" s="36" t="s">
        <v>44</v>
      </c>
      <c r="C44" s="423" t="s">
        <v>162</v>
      </c>
      <c r="D44" s="423"/>
      <c r="E44" s="62" t="s">
        <v>170</v>
      </c>
      <c r="F44" s="424"/>
      <c r="G44" s="424"/>
      <c r="H44" s="424"/>
      <c r="I44" s="45"/>
      <c r="J44" s="45"/>
    </row>
    <row r="45" spans="2:10" ht="15" customHeight="1" thickBot="1">
      <c r="B45" s="41" t="s">
        <v>45</v>
      </c>
      <c r="C45" s="395" t="s">
        <v>240</v>
      </c>
      <c r="D45" s="395"/>
      <c r="E45" s="65" t="s">
        <v>241</v>
      </c>
      <c r="F45" s="425"/>
      <c r="G45" s="425"/>
      <c r="H45" s="425"/>
      <c r="I45" s="51"/>
      <c r="J45" s="51"/>
    </row>
    <row r="47" ht="12.75">
      <c r="E47" s="52"/>
    </row>
  </sheetData>
  <sheetProtection/>
  <mergeCells count="28">
    <mergeCell ref="A2:L2"/>
    <mergeCell ref="A1:L1"/>
    <mergeCell ref="C45:D45"/>
    <mergeCell ref="F45:H45"/>
    <mergeCell ref="C43:D43"/>
    <mergeCell ref="F43:H43"/>
    <mergeCell ref="C44:D44"/>
    <mergeCell ref="F44:H44"/>
    <mergeCell ref="C41:D41"/>
    <mergeCell ref="F41:H41"/>
    <mergeCell ref="C42:D42"/>
    <mergeCell ref="F42:H42"/>
    <mergeCell ref="C39:D39"/>
    <mergeCell ref="F39:H39"/>
    <mergeCell ref="C40:D40"/>
    <mergeCell ref="F40:H40"/>
    <mergeCell ref="C38:D38"/>
    <mergeCell ref="F38:H38"/>
    <mergeCell ref="D6:D7"/>
    <mergeCell ref="E6:E7"/>
    <mergeCell ref="F6:H6"/>
    <mergeCell ref="I6:I7"/>
    <mergeCell ref="A3:B4"/>
    <mergeCell ref="A6:A7"/>
    <mergeCell ref="B6:B7"/>
    <mergeCell ref="C6:C7"/>
    <mergeCell ref="J6:J7"/>
    <mergeCell ref="K6:K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5.375" style="0" customWidth="1"/>
    <col min="2" max="2" width="19.375" style="0" customWidth="1"/>
    <col min="3" max="3" width="8.125" style="0" customWidth="1"/>
    <col min="4" max="4" width="26.375" style="0" customWidth="1"/>
    <col min="5" max="5" width="15.875" style="0" customWidth="1"/>
    <col min="6" max="8" width="6.75390625" style="22" customWidth="1"/>
    <col min="9" max="9" width="9.25390625" style="22" customWidth="1"/>
    <col min="10" max="10" width="5.875" style="22" customWidth="1"/>
    <col min="11" max="11" width="9.25390625" style="0" customWidth="1"/>
    <col min="13" max="13" width="0" style="0" hidden="1" customWidth="1"/>
  </cols>
  <sheetData>
    <row r="1" spans="1:12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7" ht="15" customHeight="1">
      <c r="A3" s="420" t="s">
        <v>245</v>
      </c>
      <c r="B3" s="420"/>
      <c r="C3" s="48"/>
      <c r="D3" s="21"/>
      <c r="E3" s="21"/>
      <c r="F3" s="21"/>
      <c r="G3" s="21"/>
    </row>
    <row r="4" spans="1:7" ht="15" customHeight="1">
      <c r="A4" s="420"/>
      <c r="B4" s="420"/>
      <c r="C4" s="48"/>
      <c r="D4" s="21"/>
      <c r="E4" s="21"/>
      <c r="F4" s="21"/>
      <c r="G4" s="21"/>
    </row>
    <row r="5" ht="13.5" thickBot="1"/>
    <row r="6" spans="1:13" ht="12.75" customHeight="1" thickBot="1">
      <c r="A6" s="418" t="s">
        <v>25</v>
      </c>
      <c r="B6" s="421" t="s">
        <v>26</v>
      </c>
      <c r="C6" s="421" t="s">
        <v>9</v>
      </c>
      <c r="D6" s="421" t="s">
        <v>27</v>
      </c>
      <c r="E6" s="421" t="s">
        <v>28</v>
      </c>
      <c r="F6" s="426" t="s">
        <v>32</v>
      </c>
      <c r="G6" s="427"/>
      <c r="H6" s="415"/>
      <c r="I6" s="414" t="s">
        <v>34</v>
      </c>
      <c r="J6" s="414" t="s">
        <v>47</v>
      </c>
      <c r="K6" s="407" t="s">
        <v>35</v>
      </c>
      <c r="L6" s="22"/>
      <c r="M6" s="22"/>
    </row>
    <row r="7" spans="1:13" ht="13.5" thickBot="1">
      <c r="A7" s="418"/>
      <c r="B7" s="421"/>
      <c r="C7" s="421"/>
      <c r="D7" s="421"/>
      <c r="E7" s="421"/>
      <c r="F7" s="23" t="s">
        <v>36</v>
      </c>
      <c r="G7" s="23" t="s">
        <v>37</v>
      </c>
      <c r="H7" s="23" t="s">
        <v>38</v>
      </c>
      <c r="I7" s="414"/>
      <c r="J7" s="414"/>
      <c r="K7" s="407"/>
      <c r="L7" s="22"/>
      <c r="M7" s="22"/>
    </row>
    <row r="8" spans="1:13" s="213" customFormat="1" ht="15" customHeight="1">
      <c r="A8" s="313" t="s">
        <v>48</v>
      </c>
      <c r="B8" s="204" t="s">
        <v>217</v>
      </c>
      <c r="C8" s="295" t="s">
        <v>218</v>
      </c>
      <c r="D8" s="270" t="s">
        <v>116</v>
      </c>
      <c r="E8" s="270" t="s">
        <v>180</v>
      </c>
      <c r="F8" s="25">
        <v>100</v>
      </c>
      <c r="G8" s="25">
        <v>100</v>
      </c>
      <c r="H8" s="316">
        <v>100</v>
      </c>
      <c r="I8" s="283">
        <f aca="true" t="shared" si="0" ref="I8:I26">(F8+G8+H8-MIN(F8:H8))/2</f>
        <v>100</v>
      </c>
      <c r="J8" s="100">
        <v>100</v>
      </c>
      <c r="K8" s="194">
        <f aca="true" t="shared" si="1" ref="K8:K26">I8</f>
        <v>100</v>
      </c>
      <c r="L8" s="296"/>
      <c r="M8" s="212">
        <f aca="true" t="shared" si="2" ref="M8:M26">MIN(F8:H8)</f>
        <v>100</v>
      </c>
    </row>
    <row r="9" spans="1:13" s="213" customFormat="1" ht="15" customHeight="1">
      <c r="A9" s="261" t="s">
        <v>49</v>
      </c>
      <c r="B9" s="202" t="s">
        <v>341</v>
      </c>
      <c r="C9" s="269" t="s">
        <v>342</v>
      </c>
      <c r="D9" s="263" t="s">
        <v>327</v>
      </c>
      <c r="E9" s="268" t="s">
        <v>343</v>
      </c>
      <c r="F9" s="27">
        <v>100</v>
      </c>
      <c r="G9" s="27">
        <v>100</v>
      </c>
      <c r="H9" s="317">
        <v>100</v>
      </c>
      <c r="I9" s="264">
        <f t="shared" si="0"/>
        <v>100</v>
      </c>
      <c r="J9" s="115">
        <v>95</v>
      </c>
      <c r="K9" s="194">
        <f t="shared" si="1"/>
        <v>100</v>
      </c>
      <c r="L9" s="296"/>
      <c r="M9" s="212">
        <f t="shared" si="2"/>
        <v>100</v>
      </c>
    </row>
    <row r="10" spans="1:13" s="213" customFormat="1" ht="15" customHeight="1">
      <c r="A10" s="261" t="s">
        <v>50</v>
      </c>
      <c r="B10" s="204" t="s">
        <v>230</v>
      </c>
      <c r="C10" s="295" t="s">
        <v>231</v>
      </c>
      <c r="D10" s="270" t="s">
        <v>116</v>
      </c>
      <c r="E10" s="270" t="s">
        <v>232</v>
      </c>
      <c r="F10" s="27">
        <v>100</v>
      </c>
      <c r="G10" s="27">
        <v>100</v>
      </c>
      <c r="H10" s="317">
        <v>98</v>
      </c>
      <c r="I10" s="264">
        <f t="shared" si="0"/>
        <v>100</v>
      </c>
      <c r="J10" s="115">
        <v>100</v>
      </c>
      <c r="K10" s="194">
        <f t="shared" si="1"/>
        <v>100</v>
      </c>
      <c r="L10" s="296"/>
      <c r="M10" s="212">
        <f t="shared" si="2"/>
        <v>98</v>
      </c>
    </row>
    <row r="11" spans="1:13" s="213" customFormat="1" ht="15" customHeight="1">
      <c r="A11" s="261" t="s">
        <v>51</v>
      </c>
      <c r="B11" s="204" t="s">
        <v>225</v>
      </c>
      <c r="C11" s="269" t="s">
        <v>226</v>
      </c>
      <c r="D11" s="270" t="s">
        <v>116</v>
      </c>
      <c r="E11" s="270" t="s">
        <v>186</v>
      </c>
      <c r="F11" s="317">
        <v>98</v>
      </c>
      <c r="G11" s="27">
        <v>100</v>
      </c>
      <c r="H11" s="27">
        <v>100</v>
      </c>
      <c r="I11" s="264">
        <f t="shared" si="0"/>
        <v>100</v>
      </c>
      <c r="J11" s="115">
        <v>98</v>
      </c>
      <c r="K11" s="194">
        <f t="shared" si="1"/>
        <v>100</v>
      </c>
      <c r="L11" s="296"/>
      <c r="M11" s="212">
        <f t="shared" si="2"/>
        <v>98</v>
      </c>
    </row>
    <row r="12" spans="1:13" s="213" customFormat="1" ht="15" customHeight="1">
      <c r="A12" s="261" t="s">
        <v>52</v>
      </c>
      <c r="B12" s="204" t="s">
        <v>227</v>
      </c>
      <c r="C12" s="295" t="s">
        <v>228</v>
      </c>
      <c r="D12" s="270" t="s">
        <v>103</v>
      </c>
      <c r="E12" s="270" t="s">
        <v>229</v>
      </c>
      <c r="F12" s="27">
        <v>100</v>
      </c>
      <c r="G12" s="317">
        <v>98</v>
      </c>
      <c r="H12" s="27">
        <v>100</v>
      </c>
      <c r="I12" s="264">
        <f t="shared" si="0"/>
        <v>100</v>
      </c>
      <c r="J12" s="115">
        <v>94</v>
      </c>
      <c r="K12" s="194">
        <f t="shared" si="1"/>
        <v>100</v>
      </c>
      <c r="L12" s="296"/>
      <c r="M12" s="212">
        <f t="shared" si="2"/>
        <v>98</v>
      </c>
    </row>
    <row r="13" spans="1:13" s="213" customFormat="1" ht="15" customHeight="1">
      <c r="A13" s="261" t="s">
        <v>282</v>
      </c>
      <c r="B13" s="204" t="s">
        <v>219</v>
      </c>
      <c r="C13" s="295" t="s">
        <v>220</v>
      </c>
      <c r="D13" s="270" t="s">
        <v>116</v>
      </c>
      <c r="E13" s="270" t="s">
        <v>221</v>
      </c>
      <c r="F13" s="27">
        <v>100</v>
      </c>
      <c r="G13" s="317">
        <v>94</v>
      </c>
      <c r="H13" s="27">
        <v>100</v>
      </c>
      <c r="I13" s="264">
        <f t="shared" si="0"/>
        <v>100</v>
      </c>
      <c r="J13" s="115"/>
      <c r="K13" s="194">
        <f t="shared" si="1"/>
        <v>100</v>
      </c>
      <c r="L13" s="296"/>
      <c r="M13" s="212">
        <f t="shared" si="2"/>
        <v>94</v>
      </c>
    </row>
    <row r="14" spans="1:13" s="213" customFormat="1" ht="15" customHeight="1">
      <c r="A14" s="261" t="s">
        <v>283</v>
      </c>
      <c r="B14" s="176" t="s">
        <v>427</v>
      </c>
      <c r="C14" s="349" t="s">
        <v>429</v>
      </c>
      <c r="D14" s="348" t="s">
        <v>410</v>
      </c>
      <c r="E14" s="349" t="s">
        <v>428</v>
      </c>
      <c r="F14" s="317">
        <v>90</v>
      </c>
      <c r="G14" s="27">
        <v>100</v>
      </c>
      <c r="H14" s="27">
        <v>100</v>
      </c>
      <c r="I14" s="264">
        <f t="shared" si="0"/>
        <v>100</v>
      </c>
      <c r="J14" s="115"/>
      <c r="K14" s="194">
        <f t="shared" si="1"/>
        <v>100</v>
      </c>
      <c r="L14" s="296"/>
      <c r="M14" s="212">
        <f t="shared" si="2"/>
        <v>90</v>
      </c>
    </row>
    <row r="15" spans="1:13" s="213" customFormat="1" ht="15" customHeight="1">
      <c r="A15" s="261" t="s">
        <v>93</v>
      </c>
      <c r="B15" s="204" t="s">
        <v>115</v>
      </c>
      <c r="C15" s="269" t="s">
        <v>239</v>
      </c>
      <c r="D15" s="270" t="s">
        <v>116</v>
      </c>
      <c r="E15" s="270" t="s">
        <v>216</v>
      </c>
      <c r="F15" s="317">
        <v>88</v>
      </c>
      <c r="G15" s="27">
        <v>100</v>
      </c>
      <c r="H15" s="27">
        <v>98</v>
      </c>
      <c r="I15" s="264">
        <f t="shared" si="0"/>
        <v>99</v>
      </c>
      <c r="J15" s="115"/>
      <c r="K15" s="194">
        <f t="shared" si="1"/>
        <v>99</v>
      </c>
      <c r="L15" s="296"/>
      <c r="M15" s="212">
        <f t="shared" si="2"/>
        <v>88</v>
      </c>
    </row>
    <row r="16" spans="1:13" s="213" customFormat="1" ht="15" customHeight="1">
      <c r="A16" s="261" t="s">
        <v>57</v>
      </c>
      <c r="B16" s="204" t="s">
        <v>222</v>
      </c>
      <c r="C16" s="295" t="s">
        <v>223</v>
      </c>
      <c r="D16" s="270" t="s">
        <v>116</v>
      </c>
      <c r="E16" s="270" t="s">
        <v>224</v>
      </c>
      <c r="F16" s="27">
        <v>100</v>
      </c>
      <c r="G16" s="317">
        <v>94</v>
      </c>
      <c r="H16" s="27">
        <v>96</v>
      </c>
      <c r="I16" s="264">
        <f t="shared" si="0"/>
        <v>98</v>
      </c>
      <c r="J16" s="115"/>
      <c r="K16" s="194">
        <f t="shared" si="1"/>
        <v>98</v>
      </c>
      <c r="L16" s="296"/>
      <c r="M16" s="212">
        <f t="shared" si="2"/>
        <v>94</v>
      </c>
    </row>
    <row r="17" spans="1:13" s="213" customFormat="1" ht="15" customHeight="1">
      <c r="A17" s="261" t="s">
        <v>58</v>
      </c>
      <c r="B17" s="204" t="s">
        <v>210</v>
      </c>
      <c r="C17" s="295" t="s">
        <v>211</v>
      </c>
      <c r="D17" s="263" t="s">
        <v>328</v>
      </c>
      <c r="E17" s="270" t="s">
        <v>212</v>
      </c>
      <c r="F17" s="27">
        <v>98</v>
      </c>
      <c r="G17" s="317">
        <v>90</v>
      </c>
      <c r="H17" s="27">
        <v>96</v>
      </c>
      <c r="I17" s="264">
        <f t="shared" si="0"/>
        <v>97</v>
      </c>
      <c r="J17" s="115"/>
      <c r="K17" s="194">
        <f t="shared" si="1"/>
        <v>97</v>
      </c>
      <c r="L17" s="296"/>
      <c r="M17" s="212">
        <f t="shared" si="2"/>
        <v>90</v>
      </c>
    </row>
    <row r="18" spans="1:13" s="213" customFormat="1" ht="15" customHeight="1">
      <c r="A18" s="261" t="s">
        <v>284</v>
      </c>
      <c r="B18" s="204" t="s">
        <v>207</v>
      </c>
      <c r="C18" s="295" t="s">
        <v>208</v>
      </c>
      <c r="D18" s="263" t="s">
        <v>328</v>
      </c>
      <c r="E18" s="270" t="s">
        <v>209</v>
      </c>
      <c r="F18" s="27">
        <v>94</v>
      </c>
      <c r="G18" s="317">
        <v>94</v>
      </c>
      <c r="H18" s="27">
        <v>98</v>
      </c>
      <c r="I18" s="264">
        <f t="shared" si="0"/>
        <v>96</v>
      </c>
      <c r="J18" s="115"/>
      <c r="K18" s="194">
        <f t="shared" si="1"/>
        <v>96</v>
      </c>
      <c r="L18" s="296"/>
      <c r="M18" s="212">
        <f t="shared" si="2"/>
        <v>94</v>
      </c>
    </row>
    <row r="19" spans="1:13" s="213" customFormat="1" ht="15" customHeight="1">
      <c r="A19" s="261" t="s">
        <v>59</v>
      </c>
      <c r="B19" s="204" t="s">
        <v>213</v>
      </c>
      <c r="C19" s="295" t="s">
        <v>214</v>
      </c>
      <c r="D19" s="268" t="s">
        <v>328</v>
      </c>
      <c r="E19" s="270" t="s">
        <v>215</v>
      </c>
      <c r="F19" s="27">
        <v>94</v>
      </c>
      <c r="G19" s="317">
        <v>86</v>
      </c>
      <c r="H19" s="27">
        <v>98</v>
      </c>
      <c r="I19" s="264">
        <f t="shared" si="0"/>
        <v>96</v>
      </c>
      <c r="J19" s="115"/>
      <c r="K19" s="194">
        <f t="shared" si="1"/>
        <v>96</v>
      </c>
      <c r="L19" s="296"/>
      <c r="M19" s="212">
        <f t="shared" si="2"/>
        <v>86</v>
      </c>
    </row>
    <row r="20" spans="1:13" s="213" customFormat="1" ht="15" customHeight="1">
      <c r="A20" s="261" t="s">
        <v>60</v>
      </c>
      <c r="B20" s="176" t="s">
        <v>243</v>
      </c>
      <c r="C20" s="267" t="s">
        <v>244</v>
      </c>
      <c r="D20" s="263" t="s">
        <v>242</v>
      </c>
      <c r="E20" s="263" t="s">
        <v>186</v>
      </c>
      <c r="F20" s="27">
        <v>94</v>
      </c>
      <c r="G20" s="317">
        <v>92</v>
      </c>
      <c r="H20" s="27">
        <v>94</v>
      </c>
      <c r="I20" s="264">
        <f t="shared" si="0"/>
        <v>94</v>
      </c>
      <c r="J20" s="115"/>
      <c r="K20" s="194">
        <f t="shared" si="1"/>
        <v>94</v>
      </c>
      <c r="L20" s="296"/>
      <c r="M20" s="212">
        <f t="shared" si="2"/>
        <v>92</v>
      </c>
    </row>
    <row r="21" spans="1:13" s="213" customFormat="1" ht="15" customHeight="1">
      <c r="A21" s="261" t="s">
        <v>61</v>
      </c>
      <c r="B21" s="202" t="s">
        <v>148</v>
      </c>
      <c r="C21" s="297" t="s">
        <v>155</v>
      </c>
      <c r="D21" s="298" t="s">
        <v>98</v>
      </c>
      <c r="E21" s="299" t="s">
        <v>326</v>
      </c>
      <c r="F21" s="27">
        <v>91</v>
      </c>
      <c r="G21" s="317">
        <v>90</v>
      </c>
      <c r="H21" s="27">
        <v>94</v>
      </c>
      <c r="I21" s="264">
        <f t="shared" si="0"/>
        <v>92.5</v>
      </c>
      <c r="J21" s="115"/>
      <c r="K21" s="194">
        <f t="shared" si="1"/>
        <v>92.5</v>
      </c>
      <c r="L21" s="296"/>
      <c r="M21" s="212">
        <f t="shared" si="2"/>
        <v>90</v>
      </c>
    </row>
    <row r="22" spans="1:13" s="213" customFormat="1" ht="15" customHeight="1">
      <c r="A22" s="261" t="s">
        <v>62</v>
      </c>
      <c r="B22" s="202" t="s">
        <v>285</v>
      </c>
      <c r="C22" s="269" t="s">
        <v>286</v>
      </c>
      <c r="D22" s="270" t="s">
        <v>116</v>
      </c>
      <c r="E22" s="268" t="s">
        <v>182</v>
      </c>
      <c r="F22" s="27">
        <v>90</v>
      </c>
      <c r="G22" s="27">
        <v>95</v>
      </c>
      <c r="H22" s="317">
        <v>86</v>
      </c>
      <c r="I22" s="264">
        <f t="shared" si="0"/>
        <v>92.5</v>
      </c>
      <c r="J22" s="115"/>
      <c r="K22" s="194">
        <f t="shared" si="1"/>
        <v>92.5</v>
      </c>
      <c r="L22" s="296"/>
      <c r="M22" s="212">
        <f t="shared" si="2"/>
        <v>86</v>
      </c>
    </row>
    <row r="23" spans="1:13" s="213" customFormat="1" ht="15" customHeight="1">
      <c r="A23" s="261" t="s">
        <v>63</v>
      </c>
      <c r="B23" s="204" t="s">
        <v>235</v>
      </c>
      <c r="C23" s="295" t="s">
        <v>236</v>
      </c>
      <c r="D23" s="270" t="s">
        <v>130</v>
      </c>
      <c r="E23" s="270" t="s">
        <v>237</v>
      </c>
      <c r="F23" s="317">
        <v>84</v>
      </c>
      <c r="G23" s="27">
        <v>92</v>
      </c>
      <c r="H23" s="27">
        <v>93</v>
      </c>
      <c r="I23" s="264">
        <f t="shared" si="0"/>
        <v>92.5</v>
      </c>
      <c r="J23" s="115"/>
      <c r="K23" s="194">
        <f t="shared" si="1"/>
        <v>92.5</v>
      </c>
      <c r="L23" s="296"/>
      <c r="M23" s="212">
        <f t="shared" si="2"/>
        <v>84</v>
      </c>
    </row>
    <row r="24" spans="1:13" s="213" customFormat="1" ht="15" customHeight="1">
      <c r="A24" s="261" t="s">
        <v>64</v>
      </c>
      <c r="B24" s="204" t="s">
        <v>233</v>
      </c>
      <c r="C24" s="295" t="s">
        <v>234</v>
      </c>
      <c r="D24" s="270" t="s">
        <v>122</v>
      </c>
      <c r="E24" s="268" t="s">
        <v>247</v>
      </c>
      <c r="F24" s="317">
        <v>88</v>
      </c>
      <c r="G24" s="27">
        <v>91</v>
      </c>
      <c r="H24" s="27">
        <v>93</v>
      </c>
      <c r="I24" s="264">
        <f t="shared" si="0"/>
        <v>92</v>
      </c>
      <c r="J24" s="115"/>
      <c r="K24" s="194">
        <f t="shared" si="1"/>
        <v>92</v>
      </c>
      <c r="L24" s="296"/>
      <c r="M24" s="212">
        <f t="shared" si="2"/>
        <v>88</v>
      </c>
    </row>
    <row r="25" spans="1:13" s="213" customFormat="1" ht="15" customHeight="1">
      <c r="A25" s="261" t="s">
        <v>66</v>
      </c>
      <c r="B25" s="176" t="s">
        <v>426</v>
      </c>
      <c r="C25" s="267" t="s">
        <v>417</v>
      </c>
      <c r="D25" s="300" t="s">
        <v>410</v>
      </c>
      <c r="E25" s="263" t="s">
        <v>418</v>
      </c>
      <c r="F25" s="317">
        <v>89</v>
      </c>
      <c r="G25" s="27">
        <v>91</v>
      </c>
      <c r="H25" s="27">
        <v>90</v>
      </c>
      <c r="I25" s="264">
        <f t="shared" si="0"/>
        <v>90.5</v>
      </c>
      <c r="J25" s="115"/>
      <c r="K25" s="194">
        <f t="shared" si="1"/>
        <v>90.5</v>
      </c>
      <c r="L25" s="296"/>
      <c r="M25" s="212">
        <f t="shared" si="2"/>
        <v>89</v>
      </c>
    </row>
    <row r="26" spans="1:13" s="213" customFormat="1" ht="15" customHeight="1" thickBot="1">
      <c r="A26" s="272" t="s">
        <v>67</v>
      </c>
      <c r="B26" s="208" t="s">
        <v>359</v>
      </c>
      <c r="C26" s="275" t="s">
        <v>360</v>
      </c>
      <c r="D26" s="273" t="s">
        <v>242</v>
      </c>
      <c r="E26" s="273" t="s">
        <v>186</v>
      </c>
      <c r="F26" s="30">
        <v>81</v>
      </c>
      <c r="G26" s="318">
        <v>76</v>
      </c>
      <c r="H26" s="30">
        <v>83</v>
      </c>
      <c r="I26" s="274">
        <f t="shared" si="0"/>
        <v>82</v>
      </c>
      <c r="J26" s="126"/>
      <c r="K26" s="246">
        <f t="shared" si="1"/>
        <v>82</v>
      </c>
      <c r="L26" s="296"/>
      <c r="M26" s="212">
        <f t="shared" si="2"/>
        <v>76</v>
      </c>
    </row>
    <row r="27" spans="6:10" s="213" customFormat="1" ht="15" customHeight="1" thickBot="1">
      <c r="F27" s="212"/>
      <c r="G27" s="212"/>
      <c r="H27" s="212"/>
      <c r="I27" s="212"/>
      <c r="J27" s="212"/>
    </row>
    <row r="28" spans="2:10" ht="15" customHeight="1">
      <c r="B28" s="34" t="s">
        <v>40</v>
      </c>
      <c r="C28" s="412" t="s">
        <v>26</v>
      </c>
      <c r="D28" s="412"/>
      <c r="E28" s="49" t="s">
        <v>9</v>
      </c>
      <c r="F28" s="410" t="s">
        <v>39</v>
      </c>
      <c r="G28" s="410"/>
      <c r="H28" s="410"/>
      <c r="I28" s="43"/>
      <c r="J28" s="43"/>
    </row>
    <row r="29" spans="2:10" ht="15" customHeight="1">
      <c r="B29" s="38" t="s">
        <v>53</v>
      </c>
      <c r="C29" s="399" t="s">
        <v>171</v>
      </c>
      <c r="D29" s="400"/>
      <c r="E29" s="62" t="s">
        <v>249</v>
      </c>
      <c r="F29" s="424"/>
      <c r="G29" s="424"/>
      <c r="H29" s="424"/>
      <c r="I29" s="50"/>
      <c r="J29" s="50"/>
    </row>
    <row r="30" spans="2:10" ht="15" customHeight="1">
      <c r="B30" s="38" t="s">
        <v>54</v>
      </c>
      <c r="C30" s="423"/>
      <c r="D30" s="423"/>
      <c r="E30" s="62"/>
      <c r="F30" s="424"/>
      <c r="G30" s="424"/>
      <c r="H30" s="424"/>
      <c r="I30" s="46"/>
      <c r="J30" s="46"/>
    </row>
    <row r="31" spans="2:10" ht="15" customHeight="1">
      <c r="B31" s="38"/>
      <c r="C31" s="423"/>
      <c r="D31" s="423"/>
      <c r="E31" s="62"/>
      <c r="F31" s="424"/>
      <c r="G31" s="424"/>
      <c r="H31" s="424"/>
      <c r="I31" s="46"/>
      <c r="J31" s="46"/>
    </row>
    <row r="32" spans="2:10" ht="15" customHeight="1">
      <c r="B32" s="38"/>
      <c r="C32" s="423"/>
      <c r="D32" s="423"/>
      <c r="E32" s="62"/>
      <c r="F32" s="424"/>
      <c r="G32" s="424"/>
      <c r="H32" s="424"/>
      <c r="I32" s="46"/>
      <c r="J32" s="46"/>
    </row>
    <row r="33" spans="2:10" ht="15" customHeight="1">
      <c r="B33" s="38"/>
      <c r="C33" s="423"/>
      <c r="D33" s="423"/>
      <c r="E33" s="62"/>
      <c r="F33" s="424"/>
      <c r="G33" s="424"/>
      <c r="H33" s="424"/>
      <c r="I33" s="46"/>
      <c r="J33" s="46"/>
    </row>
    <row r="34" spans="2:10" ht="15" customHeight="1">
      <c r="B34" s="36" t="s">
        <v>44</v>
      </c>
      <c r="C34" s="423" t="s">
        <v>162</v>
      </c>
      <c r="D34" s="423"/>
      <c r="E34" s="62" t="s">
        <v>170</v>
      </c>
      <c r="F34" s="424"/>
      <c r="G34" s="424"/>
      <c r="H34" s="424"/>
      <c r="I34" s="45"/>
      <c r="J34" s="45"/>
    </row>
    <row r="35" spans="2:10" ht="15" customHeight="1" thickBot="1">
      <c r="B35" s="41" t="s">
        <v>45</v>
      </c>
      <c r="C35" s="395" t="s">
        <v>240</v>
      </c>
      <c r="D35" s="395"/>
      <c r="E35" s="65" t="s">
        <v>241</v>
      </c>
      <c r="F35" s="425"/>
      <c r="G35" s="425"/>
      <c r="H35" s="425"/>
      <c r="I35" s="51"/>
      <c r="J35" s="51"/>
    </row>
    <row r="37" ht="12.75">
      <c r="E37" s="52"/>
    </row>
  </sheetData>
  <sheetProtection/>
  <mergeCells count="28">
    <mergeCell ref="A2:L2"/>
    <mergeCell ref="A1:L1"/>
    <mergeCell ref="C35:D35"/>
    <mergeCell ref="F35:H35"/>
    <mergeCell ref="C33:D33"/>
    <mergeCell ref="F33:H33"/>
    <mergeCell ref="C34:D34"/>
    <mergeCell ref="F34:H34"/>
    <mergeCell ref="C31:D31"/>
    <mergeCell ref="F31:H31"/>
    <mergeCell ref="C32:D32"/>
    <mergeCell ref="F32:H32"/>
    <mergeCell ref="C29:D29"/>
    <mergeCell ref="F29:H29"/>
    <mergeCell ref="C30:D30"/>
    <mergeCell ref="F30:H30"/>
    <mergeCell ref="C28:D28"/>
    <mergeCell ref="F28:H28"/>
    <mergeCell ref="D6:D7"/>
    <mergeCell ref="E6:E7"/>
    <mergeCell ref="F6:H6"/>
    <mergeCell ref="I6:I7"/>
    <mergeCell ref="A3:B4"/>
    <mergeCell ref="A6:A7"/>
    <mergeCell ref="B6:B7"/>
    <mergeCell ref="C6:C7"/>
    <mergeCell ref="J6:J7"/>
    <mergeCell ref="K6:K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20.25">
      <c r="A3" s="417" t="s">
        <v>77</v>
      </c>
      <c r="B3" s="417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17"/>
      <c r="B4" s="417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2.75">
      <c r="Q5" s="22"/>
      <c r="S5" s="22"/>
      <c r="T5" s="22"/>
    </row>
    <row r="6" spans="1:20" ht="12.75" customHeight="1" thickBot="1">
      <c r="A6" s="418" t="s">
        <v>25</v>
      </c>
      <c r="B6" s="416" t="s">
        <v>26</v>
      </c>
      <c r="C6" s="416" t="s">
        <v>9</v>
      </c>
      <c r="D6" s="416" t="s">
        <v>27</v>
      </c>
      <c r="E6" s="416" t="s">
        <v>28</v>
      </c>
      <c r="F6" s="416" t="s">
        <v>29</v>
      </c>
      <c r="G6" s="415" t="s">
        <v>30</v>
      </c>
      <c r="H6" s="415"/>
      <c r="I6" s="415"/>
      <c r="J6" s="413" t="s">
        <v>31</v>
      </c>
      <c r="K6" s="415" t="s">
        <v>32</v>
      </c>
      <c r="L6" s="415"/>
      <c r="M6" s="415"/>
      <c r="N6" s="413" t="s">
        <v>33</v>
      </c>
      <c r="O6" s="413" t="s">
        <v>34</v>
      </c>
      <c r="P6" s="407" t="s">
        <v>35</v>
      </c>
      <c r="S6" s="22"/>
      <c r="T6" s="22"/>
    </row>
    <row r="7" spans="1:20" ht="13.5" thickBot="1">
      <c r="A7" s="418"/>
      <c r="B7" s="416"/>
      <c r="C7" s="416"/>
      <c r="D7" s="416"/>
      <c r="E7" s="416"/>
      <c r="F7" s="416"/>
      <c r="G7" s="66" t="s">
        <v>36</v>
      </c>
      <c r="H7" s="66" t="s">
        <v>37</v>
      </c>
      <c r="I7" s="66" t="s">
        <v>38</v>
      </c>
      <c r="J7" s="414"/>
      <c r="K7" s="67" t="s">
        <v>36</v>
      </c>
      <c r="L7" s="66" t="s">
        <v>37</v>
      </c>
      <c r="M7" s="66" t="s">
        <v>38</v>
      </c>
      <c r="N7" s="414"/>
      <c r="O7" s="414"/>
      <c r="P7" s="408"/>
      <c r="S7" s="22"/>
      <c r="T7" s="22"/>
    </row>
    <row r="8" spans="1:20" ht="15" customHeight="1">
      <c r="A8" s="24">
        <v>1</v>
      </c>
      <c r="B8" s="203" t="s">
        <v>137</v>
      </c>
      <c r="C8" s="159" t="s">
        <v>138</v>
      </c>
      <c r="D8" s="142" t="s">
        <v>248</v>
      </c>
      <c r="E8" s="158" t="s">
        <v>140</v>
      </c>
      <c r="F8" s="159" t="s">
        <v>97</v>
      </c>
      <c r="G8" s="25">
        <v>93</v>
      </c>
      <c r="H8" s="25">
        <v>92</v>
      </c>
      <c r="I8" s="25">
        <v>91</v>
      </c>
      <c r="J8" s="70">
        <f>AVERAGE(G8:I8)</f>
        <v>92</v>
      </c>
      <c r="K8" s="25">
        <v>100</v>
      </c>
      <c r="L8" s="316">
        <v>98</v>
      </c>
      <c r="M8" s="25">
        <v>100</v>
      </c>
      <c r="N8" s="68">
        <f>((K8+L8+M8)-MIN(K8:M8))/2</f>
        <v>100</v>
      </c>
      <c r="O8" s="70">
        <f>J8+N8</f>
        <v>192</v>
      </c>
      <c r="P8" s="69">
        <f>O8</f>
        <v>192</v>
      </c>
      <c r="S8" s="22"/>
      <c r="T8" s="22"/>
    </row>
    <row r="9" spans="1:20" ht="15" customHeight="1">
      <c r="A9" s="26">
        <v>2</v>
      </c>
      <c r="B9" s="238" t="s">
        <v>135</v>
      </c>
      <c r="C9" s="239" t="s">
        <v>136</v>
      </c>
      <c r="D9" s="235" t="s">
        <v>248</v>
      </c>
      <c r="E9" s="240" t="s">
        <v>139</v>
      </c>
      <c r="F9" s="239" t="s">
        <v>95</v>
      </c>
      <c r="G9" s="27">
        <v>89</v>
      </c>
      <c r="H9" s="27">
        <v>87</v>
      </c>
      <c r="I9" s="27">
        <v>88</v>
      </c>
      <c r="J9" s="71">
        <f>AVERAGE(G9:I9)</f>
        <v>88</v>
      </c>
      <c r="K9" s="27">
        <v>95</v>
      </c>
      <c r="L9" s="27">
        <v>90</v>
      </c>
      <c r="M9" s="317">
        <v>88</v>
      </c>
      <c r="N9" s="28">
        <f>((K9+L9+M9)-MIN(K9:M9))/2</f>
        <v>92.5</v>
      </c>
      <c r="O9" s="71">
        <f>J9+N9</f>
        <v>180.5</v>
      </c>
      <c r="P9" s="54">
        <f>O9</f>
        <v>180.5</v>
      </c>
      <c r="S9" s="22"/>
      <c r="T9" s="22"/>
    </row>
    <row r="10" spans="1:20" ht="15" customHeight="1" thickBot="1">
      <c r="A10" s="207">
        <v>3</v>
      </c>
      <c r="B10" s="228" t="s">
        <v>412</v>
      </c>
      <c r="C10" s="229" t="s">
        <v>413</v>
      </c>
      <c r="D10" s="199" t="s">
        <v>98</v>
      </c>
      <c r="E10" s="199" t="s">
        <v>143</v>
      </c>
      <c r="F10" s="229" t="s">
        <v>78</v>
      </c>
      <c r="G10" s="30">
        <v>89</v>
      </c>
      <c r="H10" s="30">
        <v>85</v>
      </c>
      <c r="I10" s="30">
        <v>87</v>
      </c>
      <c r="J10" s="72">
        <f>AVERAGE(G10:I10)</f>
        <v>87</v>
      </c>
      <c r="K10" s="30">
        <v>57</v>
      </c>
      <c r="L10" s="30">
        <v>72</v>
      </c>
      <c r="M10" s="318">
        <v>36</v>
      </c>
      <c r="N10" s="31">
        <f>((K10+L10+M10)-MIN(K10:M10))/2</f>
        <v>64.5</v>
      </c>
      <c r="O10" s="72">
        <f>J10+N10</f>
        <v>151.5</v>
      </c>
      <c r="P10" s="55">
        <f>O10</f>
        <v>151.5</v>
      </c>
      <c r="S10" s="22"/>
      <c r="T10" s="22"/>
    </row>
    <row r="11" ht="15" customHeight="1" thickBot="1"/>
    <row r="12" spans="2:16" ht="15" customHeight="1">
      <c r="B12" s="32" t="s">
        <v>30</v>
      </c>
      <c r="C12" s="409" t="s">
        <v>26</v>
      </c>
      <c r="D12" s="409"/>
      <c r="E12" s="33" t="s">
        <v>9</v>
      </c>
      <c r="F12" s="410" t="s">
        <v>39</v>
      </c>
      <c r="G12" s="410"/>
      <c r="H12" s="410"/>
      <c r="I12" s="411" t="s">
        <v>40</v>
      </c>
      <c r="J12" s="411"/>
      <c r="K12" s="412" t="s">
        <v>26</v>
      </c>
      <c r="L12" s="412"/>
      <c r="M12" s="412"/>
      <c r="N12" s="35" t="s">
        <v>9</v>
      </c>
      <c r="O12" s="410" t="s">
        <v>39</v>
      </c>
      <c r="P12" s="410"/>
    </row>
    <row r="13" spans="2:16" ht="15" customHeight="1">
      <c r="B13" s="36" t="s">
        <v>41</v>
      </c>
      <c r="C13" s="397" t="s">
        <v>171</v>
      </c>
      <c r="D13" s="397"/>
      <c r="E13" s="37" t="s">
        <v>249</v>
      </c>
      <c r="F13" s="396"/>
      <c r="G13" s="396"/>
      <c r="H13" s="396"/>
      <c r="I13" s="406" t="s">
        <v>42</v>
      </c>
      <c r="J13" s="406"/>
      <c r="K13" s="403" t="s">
        <v>171</v>
      </c>
      <c r="L13" s="431"/>
      <c r="M13" s="432"/>
      <c r="N13" s="161" t="s">
        <v>249</v>
      </c>
      <c r="O13" s="396"/>
      <c r="P13" s="396"/>
    </row>
    <row r="14" spans="2:16" ht="15" customHeight="1">
      <c r="B14" s="36">
        <v>2</v>
      </c>
      <c r="C14" s="397" t="s">
        <v>352</v>
      </c>
      <c r="D14" s="397"/>
      <c r="E14" s="37" t="s">
        <v>354</v>
      </c>
      <c r="F14" s="396"/>
      <c r="G14" s="396"/>
      <c r="H14" s="396"/>
      <c r="I14" s="406" t="s">
        <v>43</v>
      </c>
      <c r="J14" s="406"/>
      <c r="K14" s="403" t="s">
        <v>307</v>
      </c>
      <c r="L14" s="431"/>
      <c r="M14" s="432"/>
      <c r="N14" s="161" t="s">
        <v>357</v>
      </c>
      <c r="O14" s="396"/>
      <c r="P14" s="396"/>
    </row>
    <row r="15" spans="2:16" ht="15" customHeight="1">
      <c r="B15" s="39">
        <v>3</v>
      </c>
      <c r="C15" s="397" t="s">
        <v>79</v>
      </c>
      <c r="D15" s="397"/>
      <c r="E15" s="37" t="s">
        <v>384</v>
      </c>
      <c r="F15" s="396"/>
      <c r="G15" s="396"/>
      <c r="H15" s="396"/>
      <c r="I15" s="405"/>
      <c r="J15" s="405"/>
      <c r="K15" s="428" t="s">
        <v>435</v>
      </c>
      <c r="L15" s="429"/>
      <c r="M15" s="430"/>
      <c r="N15" s="162" t="s">
        <v>436</v>
      </c>
      <c r="O15" s="396"/>
      <c r="P15" s="396"/>
    </row>
    <row r="16" spans="2:16" ht="15" customHeight="1">
      <c r="B16" s="36"/>
      <c r="C16" s="397"/>
      <c r="D16" s="397"/>
      <c r="E16" s="37"/>
      <c r="F16" s="396"/>
      <c r="G16" s="396"/>
      <c r="H16" s="396"/>
      <c r="I16" s="405"/>
      <c r="J16" s="405"/>
      <c r="K16" s="428"/>
      <c r="L16" s="429"/>
      <c r="M16" s="430"/>
      <c r="N16" s="161"/>
      <c r="O16" s="396"/>
      <c r="P16" s="396"/>
    </row>
    <row r="17" spans="2:16" ht="15" customHeight="1">
      <c r="B17" s="36"/>
      <c r="C17" s="401"/>
      <c r="D17" s="401"/>
      <c r="E17" s="37"/>
      <c r="F17" s="396"/>
      <c r="G17" s="396"/>
      <c r="H17" s="396"/>
      <c r="I17" s="402"/>
      <c r="J17" s="402"/>
      <c r="K17" s="428"/>
      <c r="L17" s="429"/>
      <c r="M17" s="430"/>
      <c r="N17" s="161"/>
      <c r="O17" s="396"/>
      <c r="P17" s="396"/>
    </row>
    <row r="18" spans="2:16" ht="15" customHeight="1">
      <c r="B18" s="40"/>
      <c r="C18" s="397"/>
      <c r="D18" s="397"/>
      <c r="E18" s="37"/>
      <c r="F18" s="396"/>
      <c r="G18" s="396"/>
      <c r="H18" s="396"/>
      <c r="I18" s="398" t="s">
        <v>44</v>
      </c>
      <c r="J18" s="398"/>
      <c r="K18" s="428" t="s">
        <v>162</v>
      </c>
      <c r="L18" s="429"/>
      <c r="M18" s="430"/>
      <c r="N18" s="161" t="s">
        <v>170</v>
      </c>
      <c r="O18" s="396"/>
      <c r="P18" s="396"/>
    </row>
    <row r="19" spans="2:16" ht="15" customHeight="1" thickBot="1">
      <c r="B19" s="41" t="s">
        <v>45</v>
      </c>
      <c r="C19" s="393" t="s">
        <v>163</v>
      </c>
      <c r="D19" s="393"/>
      <c r="E19" s="42" t="s">
        <v>164</v>
      </c>
      <c r="F19" s="391"/>
      <c r="G19" s="391"/>
      <c r="H19" s="391"/>
      <c r="I19" s="394" t="s">
        <v>45</v>
      </c>
      <c r="J19" s="394"/>
      <c r="K19" s="395" t="s">
        <v>240</v>
      </c>
      <c r="L19" s="395"/>
      <c r="M19" s="395"/>
      <c r="N19" s="65" t="s">
        <v>241</v>
      </c>
      <c r="O19" s="391"/>
      <c r="P19" s="391"/>
    </row>
    <row r="20" spans="1:11" ht="15" customHeight="1">
      <c r="A20" s="43"/>
      <c r="B20" s="43"/>
      <c r="C20" s="392"/>
      <c r="D20" s="392"/>
      <c r="E20" s="43"/>
      <c r="F20" s="44"/>
      <c r="G20" s="44"/>
      <c r="H20" s="45"/>
      <c r="I20" s="45"/>
      <c r="J20" s="45"/>
      <c r="K20" s="45"/>
    </row>
    <row r="21" spans="1:11" ht="15" customHeight="1">
      <c r="A21" s="43"/>
      <c r="B21" s="46"/>
      <c r="C21" s="46"/>
      <c r="E21" s="47"/>
      <c r="F21" s="44"/>
      <c r="G21" s="44"/>
      <c r="H21" s="45"/>
      <c r="I21" s="45"/>
      <c r="J21" s="45"/>
      <c r="K21" s="45"/>
    </row>
    <row r="22" spans="1:11" ht="15" customHeight="1">
      <c r="A22" s="43"/>
      <c r="B22" s="46"/>
      <c r="C22" s="46"/>
      <c r="E22" s="47"/>
      <c r="F22" s="44"/>
      <c r="G22" s="44"/>
      <c r="H22" s="45"/>
      <c r="I22" s="45"/>
      <c r="J22" s="45"/>
      <c r="K22" s="45"/>
    </row>
    <row r="23" spans="1:11" ht="15" customHeight="1">
      <c r="A23" s="43"/>
      <c r="B23" s="46"/>
      <c r="C23" s="46"/>
      <c r="E23" s="47"/>
      <c r="F23" s="46"/>
      <c r="G23" s="44"/>
      <c r="H23" s="45"/>
      <c r="I23" s="45"/>
      <c r="J23" s="45"/>
      <c r="K23" s="45"/>
    </row>
    <row r="24" spans="1:11" ht="15" customHeight="1">
      <c r="A24" s="43"/>
      <c r="B24" s="46"/>
      <c r="C24" s="46"/>
      <c r="E24" s="47"/>
      <c r="F24" s="44"/>
      <c r="G24" s="44"/>
      <c r="H24" s="45"/>
      <c r="I24" s="45"/>
      <c r="J24" s="45"/>
      <c r="K24" s="45"/>
    </row>
    <row r="25" spans="1:3" ht="15" customHeight="1">
      <c r="A25" s="43"/>
      <c r="B25" s="46"/>
      <c r="C25" s="46"/>
    </row>
    <row r="26" spans="1:3" ht="15" customHeight="1">
      <c r="A26" s="43"/>
      <c r="B26" s="46"/>
      <c r="C26" s="46"/>
    </row>
  </sheetData>
  <sheetProtection/>
  <mergeCells count="56">
    <mergeCell ref="D6:D7"/>
    <mergeCell ref="E6:E7"/>
    <mergeCell ref="F6:F7"/>
    <mergeCell ref="G6:I6"/>
    <mergeCell ref="A3:B4"/>
    <mergeCell ref="A6:A7"/>
    <mergeCell ref="B6:B7"/>
    <mergeCell ref="C6:C7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K13:M13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F18:H18"/>
    <mergeCell ref="I18:J18"/>
    <mergeCell ref="K18:M18"/>
    <mergeCell ref="O18:P18"/>
    <mergeCell ref="C17:D17"/>
    <mergeCell ref="F17:H17"/>
    <mergeCell ref="I17:J17"/>
    <mergeCell ref="K17:M17"/>
    <mergeCell ref="A1:L1"/>
    <mergeCell ref="A2:L2"/>
    <mergeCell ref="O19:P19"/>
    <mergeCell ref="C20:D20"/>
    <mergeCell ref="C19:D19"/>
    <mergeCell ref="F19:H19"/>
    <mergeCell ref="I19:J19"/>
    <mergeCell ref="K19:M19"/>
    <mergeCell ref="O17:P17"/>
    <mergeCell ref="C18:D1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8.125" style="0" customWidth="1"/>
    <col min="4" max="4" width="26.37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>
      <c r="A1" s="390" t="s">
        <v>434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">
      <c r="A2" s="390" t="s">
        <v>433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20.25">
      <c r="A3" s="417" t="s">
        <v>76</v>
      </c>
      <c r="B3" s="417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417"/>
      <c r="B4" s="417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7:20" ht="12.75">
      <c r="Q5" s="22"/>
      <c r="S5" s="22"/>
      <c r="T5" s="22"/>
    </row>
    <row r="6" spans="1:20" ht="12.75" customHeight="1" thickBot="1">
      <c r="A6" s="418" t="s">
        <v>25</v>
      </c>
      <c r="B6" s="416" t="s">
        <v>26</v>
      </c>
      <c r="C6" s="416" t="s">
        <v>9</v>
      </c>
      <c r="D6" s="416" t="s">
        <v>27</v>
      </c>
      <c r="E6" s="416" t="s">
        <v>28</v>
      </c>
      <c r="F6" s="416" t="s">
        <v>29</v>
      </c>
      <c r="G6" s="415" t="s">
        <v>30</v>
      </c>
      <c r="H6" s="415"/>
      <c r="I6" s="415"/>
      <c r="J6" s="413" t="s">
        <v>31</v>
      </c>
      <c r="K6" s="415" t="s">
        <v>32</v>
      </c>
      <c r="L6" s="415"/>
      <c r="M6" s="415"/>
      <c r="N6" s="413" t="s">
        <v>33</v>
      </c>
      <c r="O6" s="413" t="s">
        <v>34</v>
      </c>
      <c r="P6" s="407" t="s">
        <v>35</v>
      </c>
      <c r="S6" s="22"/>
      <c r="T6" s="22"/>
    </row>
    <row r="7" spans="1:20" ht="13.5" thickBot="1">
      <c r="A7" s="418"/>
      <c r="B7" s="416"/>
      <c r="C7" s="416"/>
      <c r="D7" s="416"/>
      <c r="E7" s="416"/>
      <c r="F7" s="416"/>
      <c r="G7" s="66" t="s">
        <v>36</v>
      </c>
      <c r="H7" s="66" t="s">
        <v>37</v>
      </c>
      <c r="I7" s="66" t="s">
        <v>38</v>
      </c>
      <c r="J7" s="414"/>
      <c r="K7" s="67" t="s">
        <v>36</v>
      </c>
      <c r="L7" s="66" t="s">
        <v>37</v>
      </c>
      <c r="M7" s="66" t="s">
        <v>38</v>
      </c>
      <c r="N7" s="414"/>
      <c r="O7" s="414"/>
      <c r="P7" s="408"/>
      <c r="S7" s="22"/>
      <c r="T7" s="22"/>
    </row>
    <row r="8" spans="1:20" ht="15" customHeight="1">
      <c r="A8" s="24">
        <v>1</v>
      </c>
      <c r="B8" s="200" t="s">
        <v>146</v>
      </c>
      <c r="C8" s="354" t="s">
        <v>152</v>
      </c>
      <c r="D8" s="73" t="s">
        <v>106</v>
      </c>
      <c r="E8" s="73" t="s">
        <v>147</v>
      </c>
      <c r="F8" s="74" t="s">
        <v>101</v>
      </c>
      <c r="G8" s="81">
        <v>92</v>
      </c>
      <c r="H8" s="81">
        <v>93</v>
      </c>
      <c r="I8" s="81">
        <v>95</v>
      </c>
      <c r="J8" s="70">
        <f>AVERAGE(G8:I8)</f>
        <v>93.33333333333333</v>
      </c>
      <c r="K8" s="316">
        <v>96</v>
      </c>
      <c r="L8" s="25">
        <v>100</v>
      </c>
      <c r="M8" s="25">
        <v>100</v>
      </c>
      <c r="N8" s="68">
        <f>((K8+L8+M8)-MIN(K8:M8))/2</f>
        <v>100</v>
      </c>
      <c r="O8" s="70">
        <f>J8+N8</f>
        <v>193.33333333333331</v>
      </c>
      <c r="P8" s="69">
        <f>O8</f>
        <v>193.33333333333331</v>
      </c>
      <c r="S8" s="22"/>
      <c r="T8" s="22"/>
    </row>
    <row r="9" spans="1:20" ht="15" customHeight="1">
      <c r="A9" s="26">
        <v>2</v>
      </c>
      <c r="B9" s="175" t="s">
        <v>126</v>
      </c>
      <c r="C9" s="164" t="s">
        <v>127</v>
      </c>
      <c r="D9" s="75" t="s">
        <v>116</v>
      </c>
      <c r="E9" s="75" t="s">
        <v>144</v>
      </c>
      <c r="F9" s="76" t="s">
        <v>145</v>
      </c>
      <c r="G9" s="80">
        <v>98</v>
      </c>
      <c r="H9" s="80">
        <v>96</v>
      </c>
      <c r="I9" s="80">
        <v>96</v>
      </c>
      <c r="J9" s="71">
        <f>AVERAGE(G9:I9)</f>
        <v>96.66666666666667</v>
      </c>
      <c r="K9" s="317">
        <v>94</v>
      </c>
      <c r="L9" s="27">
        <v>94</v>
      </c>
      <c r="M9" s="27">
        <v>98</v>
      </c>
      <c r="N9" s="28">
        <f>((K9+L9+M9)-MIN(K9:M9))/2</f>
        <v>96</v>
      </c>
      <c r="O9" s="71">
        <f>J9+N9</f>
        <v>192.66666666666669</v>
      </c>
      <c r="P9" s="54">
        <f>O9</f>
        <v>192.66666666666669</v>
      </c>
      <c r="S9" s="22"/>
      <c r="T9" s="22"/>
    </row>
    <row r="10" spans="1:20" ht="15" customHeight="1">
      <c r="A10" s="26">
        <v>3</v>
      </c>
      <c r="B10" s="242" t="s">
        <v>312</v>
      </c>
      <c r="C10" s="243" t="s">
        <v>315</v>
      </c>
      <c r="D10" s="225" t="s">
        <v>313</v>
      </c>
      <c r="E10" s="141" t="s">
        <v>316</v>
      </c>
      <c r="F10" s="241" t="s">
        <v>101</v>
      </c>
      <c r="G10" s="80">
        <v>96</v>
      </c>
      <c r="H10" s="80">
        <v>91</v>
      </c>
      <c r="I10" s="80">
        <v>94</v>
      </c>
      <c r="J10" s="71">
        <f>AVERAGE(G10:I10)</f>
        <v>93.66666666666667</v>
      </c>
      <c r="K10" s="317">
        <v>91</v>
      </c>
      <c r="L10" s="27">
        <v>98</v>
      </c>
      <c r="M10" s="27">
        <v>95</v>
      </c>
      <c r="N10" s="28">
        <f>((K10+L10+M10)-MIN(K10:M10))/2</f>
        <v>96.5</v>
      </c>
      <c r="O10" s="71">
        <f>J10+N10</f>
        <v>190.16666666666669</v>
      </c>
      <c r="P10" s="54">
        <f>O10</f>
        <v>190.16666666666669</v>
      </c>
      <c r="S10" s="22"/>
      <c r="T10" s="22"/>
    </row>
    <row r="11" spans="1:20" ht="15" customHeight="1" thickBot="1">
      <c r="A11" s="29">
        <v>4</v>
      </c>
      <c r="B11" s="350" t="s">
        <v>141</v>
      </c>
      <c r="C11" s="351" t="s">
        <v>142</v>
      </c>
      <c r="D11" s="355" t="s">
        <v>314</v>
      </c>
      <c r="E11" s="352" t="s">
        <v>143</v>
      </c>
      <c r="F11" s="353" t="s">
        <v>78</v>
      </c>
      <c r="G11" s="82">
        <v>92</v>
      </c>
      <c r="H11" s="82">
        <v>89</v>
      </c>
      <c r="I11" s="82">
        <v>92</v>
      </c>
      <c r="J11" s="72">
        <f>AVERAGE(G11:I11)</f>
        <v>91</v>
      </c>
      <c r="K11" s="30">
        <v>98</v>
      </c>
      <c r="L11" s="30">
        <v>92</v>
      </c>
      <c r="M11" s="318">
        <v>90</v>
      </c>
      <c r="N11" s="31">
        <f>((K11+L11+M11)-MIN(K11:M11))/2</f>
        <v>95</v>
      </c>
      <c r="O11" s="72">
        <f>J11+N11</f>
        <v>186</v>
      </c>
      <c r="P11" s="55">
        <f>O11</f>
        <v>186</v>
      </c>
      <c r="S11" s="22"/>
      <c r="T11" s="22"/>
    </row>
    <row r="12" ht="15" customHeight="1" thickBot="1"/>
    <row r="13" spans="2:16" ht="15" customHeight="1">
      <c r="B13" s="32" t="s">
        <v>30</v>
      </c>
      <c r="C13" s="409" t="s">
        <v>26</v>
      </c>
      <c r="D13" s="409"/>
      <c r="E13" s="33" t="s">
        <v>9</v>
      </c>
      <c r="F13" s="410" t="s">
        <v>39</v>
      </c>
      <c r="G13" s="410"/>
      <c r="H13" s="410"/>
      <c r="I13" s="411" t="s">
        <v>40</v>
      </c>
      <c r="J13" s="411"/>
      <c r="K13" s="412" t="s">
        <v>26</v>
      </c>
      <c r="L13" s="412"/>
      <c r="M13" s="412"/>
      <c r="N13" s="35" t="s">
        <v>9</v>
      </c>
      <c r="O13" s="410" t="s">
        <v>39</v>
      </c>
      <c r="P13" s="410"/>
    </row>
    <row r="14" spans="2:16" ht="15" customHeight="1">
      <c r="B14" s="36" t="s">
        <v>41</v>
      </c>
      <c r="C14" s="397" t="s">
        <v>171</v>
      </c>
      <c r="D14" s="397"/>
      <c r="E14" s="37" t="s">
        <v>249</v>
      </c>
      <c r="F14" s="396"/>
      <c r="G14" s="396"/>
      <c r="H14" s="396"/>
      <c r="I14" s="406" t="s">
        <v>42</v>
      </c>
      <c r="J14" s="406"/>
      <c r="K14" s="403" t="s">
        <v>171</v>
      </c>
      <c r="L14" s="431"/>
      <c r="M14" s="432"/>
      <c r="N14" s="161" t="s">
        <v>249</v>
      </c>
      <c r="O14" s="396"/>
      <c r="P14" s="396"/>
    </row>
    <row r="15" spans="2:16" ht="15" customHeight="1">
      <c r="B15" s="36">
        <v>2</v>
      </c>
      <c r="C15" s="397" t="s">
        <v>352</v>
      </c>
      <c r="D15" s="397"/>
      <c r="E15" s="37" t="s">
        <v>354</v>
      </c>
      <c r="F15" s="396"/>
      <c r="G15" s="396"/>
      <c r="H15" s="396"/>
      <c r="I15" s="406" t="s">
        <v>43</v>
      </c>
      <c r="J15" s="406"/>
      <c r="K15" s="403" t="s">
        <v>307</v>
      </c>
      <c r="L15" s="431"/>
      <c r="M15" s="432"/>
      <c r="N15" s="161" t="s">
        <v>357</v>
      </c>
      <c r="O15" s="396"/>
      <c r="P15" s="396"/>
    </row>
    <row r="16" spans="2:16" ht="15" customHeight="1">
      <c r="B16" s="39">
        <v>3</v>
      </c>
      <c r="C16" s="397" t="s">
        <v>79</v>
      </c>
      <c r="D16" s="397"/>
      <c r="E16" s="37" t="s">
        <v>384</v>
      </c>
      <c r="F16" s="396"/>
      <c r="G16" s="396"/>
      <c r="H16" s="396"/>
      <c r="I16" s="405"/>
      <c r="J16" s="405"/>
      <c r="K16" s="428" t="s">
        <v>435</v>
      </c>
      <c r="L16" s="429"/>
      <c r="M16" s="430"/>
      <c r="N16" s="162" t="s">
        <v>436</v>
      </c>
      <c r="O16" s="396"/>
      <c r="P16" s="396"/>
    </row>
    <row r="17" spans="2:16" ht="15" customHeight="1">
      <c r="B17" s="36"/>
      <c r="C17" s="433"/>
      <c r="D17" s="433"/>
      <c r="E17" s="37"/>
      <c r="F17" s="396"/>
      <c r="G17" s="396"/>
      <c r="H17" s="396"/>
      <c r="I17" s="405"/>
      <c r="J17" s="405"/>
      <c r="K17" s="428"/>
      <c r="L17" s="429"/>
      <c r="M17" s="430"/>
      <c r="N17" s="161"/>
      <c r="O17" s="396"/>
      <c r="P17" s="396"/>
    </row>
    <row r="18" spans="2:16" ht="15" customHeight="1">
      <c r="B18" s="36"/>
      <c r="C18" s="434"/>
      <c r="D18" s="434"/>
      <c r="E18" s="37"/>
      <c r="F18" s="396"/>
      <c r="G18" s="396"/>
      <c r="H18" s="396"/>
      <c r="I18" s="402"/>
      <c r="J18" s="402"/>
      <c r="K18" s="428"/>
      <c r="L18" s="429"/>
      <c r="M18" s="430"/>
      <c r="N18" s="161"/>
      <c r="O18" s="396"/>
      <c r="P18" s="396"/>
    </row>
    <row r="19" spans="2:16" ht="15" customHeight="1">
      <c r="B19" s="40"/>
      <c r="C19" s="397"/>
      <c r="D19" s="397"/>
      <c r="E19" s="37"/>
      <c r="F19" s="396"/>
      <c r="G19" s="396"/>
      <c r="H19" s="396"/>
      <c r="I19" s="398" t="s">
        <v>44</v>
      </c>
      <c r="J19" s="398"/>
      <c r="K19" s="428" t="s">
        <v>162</v>
      </c>
      <c r="L19" s="429"/>
      <c r="M19" s="430"/>
      <c r="N19" s="161" t="s">
        <v>170</v>
      </c>
      <c r="O19" s="396"/>
      <c r="P19" s="396"/>
    </row>
    <row r="20" spans="2:16" ht="15" customHeight="1" thickBot="1">
      <c r="B20" s="41" t="s">
        <v>45</v>
      </c>
      <c r="C20" s="393" t="s">
        <v>163</v>
      </c>
      <c r="D20" s="393"/>
      <c r="E20" s="42" t="s">
        <v>164</v>
      </c>
      <c r="F20" s="391"/>
      <c r="G20" s="391"/>
      <c r="H20" s="391"/>
      <c r="I20" s="394" t="s">
        <v>45</v>
      </c>
      <c r="J20" s="394"/>
      <c r="K20" s="395" t="s">
        <v>240</v>
      </c>
      <c r="L20" s="395"/>
      <c r="M20" s="395"/>
      <c r="N20" s="65" t="s">
        <v>241</v>
      </c>
      <c r="O20" s="391"/>
      <c r="P20" s="391"/>
    </row>
    <row r="21" spans="1:11" ht="15" customHeight="1">
      <c r="A21" s="43"/>
      <c r="B21" s="43"/>
      <c r="C21" s="392"/>
      <c r="D21" s="392"/>
      <c r="E21" s="43"/>
      <c r="F21" s="44"/>
      <c r="G21" s="44"/>
      <c r="H21" s="45"/>
      <c r="I21" s="45"/>
      <c r="J21" s="45"/>
      <c r="K21" s="45"/>
    </row>
    <row r="22" spans="1:11" ht="15" customHeight="1">
      <c r="A22" s="43"/>
      <c r="B22" s="46"/>
      <c r="C22" s="46"/>
      <c r="E22" s="47"/>
      <c r="F22" s="44"/>
      <c r="G22" s="44"/>
      <c r="H22" s="45"/>
      <c r="I22" s="45"/>
      <c r="J22" s="45"/>
      <c r="K22" s="45"/>
    </row>
    <row r="23" spans="1:11" ht="15" customHeight="1">
      <c r="A23" s="43"/>
      <c r="B23" s="46"/>
      <c r="C23" s="46"/>
      <c r="E23" s="47"/>
      <c r="F23" s="44"/>
      <c r="G23" s="44"/>
      <c r="H23" s="45"/>
      <c r="I23" s="45"/>
      <c r="J23" s="45"/>
      <c r="K23" s="45"/>
    </row>
    <row r="24" spans="1:11" ht="15" customHeight="1">
      <c r="A24" s="43"/>
      <c r="B24" s="46"/>
      <c r="C24" s="46"/>
      <c r="E24" s="47"/>
      <c r="F24" s="46"/>
      <c r="G24" s="44"/>
      <c r="H24" s="45"/>
      <c r="I24" s="45"/>
      <c r="J24" s="45"/>
      <c r="K24" s="45"/>
    </row>
    <row r="25" spans="1:11" ht="15" customHeight="1">
      <c r="A25" s="43"/>
      <c r="B25" s="46"/>
      <c r="C25" s="46"/>
      <c r="E25" s="47"/>
      <c r="F25" s="44"/>
      <c r="G25" s="44"/>
      <c r="H25" s="45"/>
      <c r="I25" s="45"/>
      <c r="J25" s="45"/>
      <c r="K25" s="45"/>
    </row>
    <row r="26" spans="1:3" ht="15" customHeight="1">
      <c r="A26" s="43"/>
      <c r="B26" s="46"/>
      <c r="C26" s="46"/>
    </row>
    <row r="27" spans="1:3" ht="15" customHeight="1">
      <c r="A27" s="43"/>
      <c r="B27" s="46"/>
      <c r="C27" s="46"/>
    </row>
  </sheetData>
  <sheetProtection/>
  <mergeCells count="56">
    <mergeCell ref="O20:P20"/>
    <mergeCell ref="C21:D21"/>
    <mergeCell ref="C20:D20"/>
    <mergeCell ref="F20:H20"/>
    <mergeCell ref="I20:J20"/>
    <mergeCell ref="K20:M20"/>
    <mergeCell ref="F19:H19"/>
    <mergeCell ref="I19:J19"/>
    <mergeCell ref="K19:M19"/>
    <mergeCell ref="O19:P19"/>
    <mergeCell ref="A1:L1"/>
    <mergeCell ref="A2:L2"/>
    <mergeCell ref="O18:P18"/>
    <mergeCell ref="C19:D19"/>
    <mergeCell ref="I16:J16"/>
    <mergeCell ref="K16:M16"/>
    <mergeCell ref="C18:D18"/>
    <mergeCell ref="F18:H18"/>
    <mergeCell ref="I18:J18"/>
    <mergeCell ref="K18:M18"/>
    <mergeCell ref="I14:J14"/>
    <mergeCell ref="K14:M14"/>
    <mergeCell ref="O16:P16"/>
    <mergeCell ref="C17:D17"/>
    <mergeCell ref="F17:H17"/>
    <mergeCell ref="I17:J17"/>
    <mergeCell ref="K17:M17"/>
    <mergeCell ref="O17:P17"/>
    <mergeCell ref="C16:D16"/>
    <mergeCell ref="F16:H16"/>
    <mergeCell ref="N6:N7"/>
    <mergeCell ref="O6:O7"/>
    <mergeCell ref="O14:P14"/>
    <mergeCell ref="C15:D15"/>
    <mergeCell ref="F15:H15"/>
    <mergeCell ref="I15:J15"/>
    <mergeCell ref="K15:M15"/>
    <mergeCell ref="O15:P15"/>
    <mergeCell ref="C14:D14"/>
    <mergeCell ref="F14:H14"/>
    <mergeCell ref="F6:F7"/>
    <mergeCell ref="G6:I6"/>
    <mergeCell ref="P6:P7"/>
    <mergeCell ref="C13:D13"/>
    <mergeCell ref="F13:H13"/>
    <mergeCell ref="I13:J13"/>
    <mergeCell ref="K13:M13"/>
    <mergeCell ref="O13:P13"/>
    <mergeCell ref="J6:J7"/>
    <mergeCell ref="K6:M6"/>
    <mergeCell ref="A3:B4"/>
    <mergeCell ref="A6:A7"/>
    <mergeCell ref="B6:B7"/>
    <mergeCell ref="C6:C7"/>
    <mergeCell ref="D6:D7"/>
    <mergeCell ref="E6:E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Filip</dc:creator>
  <cp:keywords/>
  <dc:description/>
  <cp:lastModifiedBy>Pert</cp:lastModifiedBy>
  <cp:lastPrinted>2009-06-14T11:08:45Z</cp:lastPrinted>
  <dcterms:created xsi:type="dcterms:W3CDTF">2005-07-31T10:02:30Z</dcterms:created>
  <dcterms:modified xsi:type="dcterms:W3CDTF">2009-06-15T10:38:39Z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