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80" windowWidth="17400" windowHeight="6300" tabRatio="929" activeTab="0"/>
  </bookViews>
  <sheets>
    <sheet name="Titulní strana" sheetId="1" r:id="rId1"/>
    <sheet name="EX-500" sheetId="2" r:id="rId2"/>
    <sheet name="EX-Ž" sheetId="3" r:id="rId3"/>
    <sheet name="F4-A" sheetId="4" r:id="rId4"/>
    <sheet name="F4-B" sheetId="5" r:id="rId5"/>
    <sheet name="Mini ECO Standart" sheetId="6" r:id="rId6"/>
    <sheet name="Mini ECO Expert" sheetId="7" r:id="rId7"/>
    <sheet name="Mini ECO Team" sheetId="8" r:id="rId8"/>
    <sheet name="EX-500 neděle" sheetId="9" r:id="rId9"/>
    <sheet name="F4-A neděle" sheetId="10" r:id="rId10"/>
    <sheet name="Sponzoři" sheetId="11" r:id="rId11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Titles" localSheetId="1">'EX-500'!$1:$7</definedName>
    <definedName name="_xlnm.Print_Titles" localSheetId="8">'EX-500 neděle'!$1:$7</definedName>
    <definedName name="_xlnm.Print_Titles" localSheetId="3">'F4-A'!$1:$7</definedName>
    <definedName name="_xlnm.Print_Titles" localSheetId="9">'F4-A neděle'!$1:$7</definedName>
    <definedName name="_xlnm.Print_Area" localSheetId="1">'EX-500'!$A$1:$L$52</definedName>
    <definedName name="_xlnm.Print_Area" localSheetId="8">'EX-500 neděle'!$A$1:$L$52</definedName>
    <definedName name="_xlnm.Print_Area" localSheetId="2">'EX-Ž'!$A$1:$K$28</definedName>
    <definedName name="_xlnm.Print_Area" localSheetId="3">'F4-A'!$A$1:$J$45</definedName>
    <definedName name="_xlnm.Print_Area" localSheetId="9">'F4-A neděle'!$A$1:$F$42</definedName>
    <definedName name="_xlnm.Print_Area" localSheetId="4">'F4-B'!$A$1:$O$23</definedName>
    <definedName name="_xlnm.Print_Area" localSheetId="6">'Mini ECO Expert'!$A$1:$N$20</definedName>
    <definedName name="_xlnm.Print_Area" localSheetId="5">'Mini ECO Standart'!$A$1:$N$26</definedName>
    <definedName name="_xlnm.Print_Area" localSheetId="7">'Mini ECO Team'!$A$1:$L$27</definedName>
    <definedName name="_xlnm.Print_Area" localSheetId="0">'Titulní strana'!$B$1:$F$57</definedName>
  </definedNames>
  <calcPr fullCalcOnLoad="1"/>
</workbook>
</file>

<file path=xl/sharedStrings.xml><?xml version="1.0" encoding="utf-8"?>
<sst xmlns="http://schemas.openxmlformats.org/spreadsheetml/2006/main" count="1078" uniqueCount="300">
  <si>
    <t>Datum konání:</t>
  </si>
  <si>
    <t>Místo konání:</t>
  </si>
  <si>
    <t>Vyhlašovatel:</t>
  </si>
  <si>
    <t>Pořadatel:</t>
  </si>
  <si>
    <t>Ředitel soutěže:</t>
  </si>
  <si>
    <t>Tech. zabezpečení:</t>
  </si>
  <si>
    <t>Hlavní rozhodčí:</t>
  </si>
  <si>
    <t>Licence</t>
  </si>
  <si>
    <t>Ved.startov. č. 1:</t>
  </si>
  <si>
    <t>Ved.startov. č. 2: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</si>
  <si>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</si>
  <si>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</si>
  <si>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</si>
  <si>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</si>
  <si>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</si>
  <si>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</si>
  <si>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</si>
  <si>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</si>
  <si>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</si>
  <si>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</si>
  <si>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</si>
  <si>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</si>
  <si>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</si>
  <si>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</si>
  <si>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</si>
  <si>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Jízdy</t>
  </si>
  <si>
    <t>Celkem jízdy</t>
  </si>
  <si>
    <t>Celkem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</si>
  <si>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</si>
  <si>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</si>
  <si>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</si>
  <si>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</si>
  <si>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</si>
  <si>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</si>
  <si>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</si>
  <si>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</si>
  <si>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</si>
  <si>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Vedoucí startoviště</t>
  </si>
  <si>
    <t>Rohodčí</t>
  </si>
  <si>
    <t>start. č. 3:</t>
  </si>
  <si>
    <t>Ved.startov. č. 3:</t>
  </si>
  <si>
    <t>1. jízda</t>
  </si>
  <si>
    <t>2. jízda</t>
  </si>
  <si>
    <t>3. jízda</t>
  </si>
  <si>
    <t>Rozhodčí               1</t>
  </si>
  <si>
    <t>Kraj</t>
  </si>
  <si>
    <t>F4 - A</t>
  </si>
  <si>
    <t>1</t>
  </si>
  <si>
    <t>F4 - B</t>
  </si>
  <si>
    <t>EX - 500</t>
  </si>
  <si>
    <t>4.</t>
  </si>
  <si>
    <t>Průměr</t>
  </si>
  <si>
    <t>EX - Ž</t>
  </si>
  <si>
    <t>Mini ECO Standart</t>
  </si>
  <si>
    <t>Kola</t>
  </si>
  <si>
    <t>Čas</t>
  </si>
  <si>
    <t>4. jízda</t>
  </si>
  <si>
    <t>1.jízda</t>
  </si>
  <si>
    <t>2.jízda</t>
  </si>
  <si>
    <t>3.jízda</t>
  </si>
  <si>
    <t>4.jízda</t>
  </si>
  <si>
    <t>Nej 2 jízdy</t>
  </si>
  <si>
    <t>Pomocný výpočet počtu kol nejlepších 2 jízd</t>
  </si>
  <si>
    <t>Mini ECO Expert</t>
  </si>
  <si>
    <t>Mini ECO Team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</si>
  <si>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</si>
  <si>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</si>
  <si>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</si>
  <si>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</si>
  <si>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</si>
  <si>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</si>
  <si>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</si>
  <si>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</si>
  <si>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</si>
  <si>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Zástupce SMČR:</t>
  </si>
  <si>
    <t>EX-500</t>
  </si>
  <si>
    <t>EX-Ž</t>
  </si>
  <si>
    <t>Mini ECO</t>
  </si>
  <si>
    <t>Ved.startov. č. 4:</t>
  </si>
  <si>
    <t>Svaz modelářů ČR, Klub Lodních modelářů ČR</t>
  </si>
  <si>
    <t>Všem rozhodčím, závodníkům, technickému personálu a samozřejmě sponzorům děkujeme za příspěvek</t>
  </si>
  <si>
    <t xml:space="preserve"> k hladkému průběhu soutěže.</t>
  </si>
  <si>
    <t>Pomocný výpočet počtu kol nejl. 2 jízd</t>
  </si>
  <si>
    <t>Rozj. č. 1</t>
  </si>
  <si>
    <t>Rozj. č. 2</t>
  </si>
  <si>
    <t>F4-B</t>
  </si>
  <si>
    <t>Termín: 13. 6. 2014 - 15. 6. 2014</t>
  </si>
  <si>
    <t>Soutěž: MiČR lodních modelářů žáků 2014; rybník Pražan, Borovany</t>
  </si>
  <si>
    <t>rybník Pražan, Borovany</t>
  </si>
  <si>
    <t>13. - 15. 6. 2014</t>
  </si>
  <si>
    <t>Výsledková listina Lo - 40</t>
  </si>
  <si>
    <t>MiČR lodních modelářů žáků 2014</t>
  </si>
  <si>
    <t>MAJÁK Borovany</t>
  </si>
  <si>
    <t>Jan Jedlička</t>
  </si>
  <si>
    <t>členové klubu MAJÁK Borovany</t>
  </si>
  <si>
    <t>Ludvík Kostelanský - T/Ž</t>
  </si>
  <si>
    <t>Michal Ferjančič - 01/Ž</t>
  </si>
  <si>
    <t>Jiří Hinterhölz - 18/Ž</t>
  </si>
  <si>
    <t>Jiří Nosek - 19/Ž</t>
  </si>
  <si>
    <t>Pavel Sviták - 04/Ž</t>
  </si>
  <si>
    <t>Bohuslav Ferjančič - 02/Ž</t>
  </si>
  <si>
    <t>Ing. Zdeněk Tomášek - CZ-02/A/OS</t>
  </si>
  <si>
    <t>Výsledky zpracoval: Jan Jedlička</t>
  </si>
  <si>
    <r>
      <t xml:space="preserve">Nashledanou se těší modeláři z klubu MAJÁK Borovany
</t>
    </r>
    <r>
      <rPr>
        <b/>
        <sz val="12"/>
        <rFont val="Arial CE"/>
        <family val="0"/>
      </rPr>
      <t>www.majakborovany.cz</t>
    </r>
  </si>
  <si>
    <t>Kostelanský Ludvík</t>
  </si>
  <si>
    <t>T/Ž</t>
  </si>
  <si>
    <t>Hinterhölz Jiří</t>
  </si>
  <si>
    <t>18/Ž</t>
  </si>
  <si>
    <t>Nosek Jiří</t>
  </si>
  <si>
    <t>19/Ž</t>
  </si>
  <si>
    <t>Ferjančič Michal</t>
  </si>
  <si>
    <t>01/Ž</t>
  </si>
  <si>
    <t>Tomášek Zdeněk, Ing.</t>
  </si>
  <si>
    <t>CZ-02/A/OS</t>
  </si>
  <si>
    <t>Ferjančič Bohuslav</t>
  </si>
  <si>
    <t>02/Ž</t>
  </si>
  <si>
    <t>Ved. Startoviště</t>
  </si>
  <si>
    <t>Sviták Pavel</t>
  </si>
  <si>
    <t>04/Ž</t>
  </si>
  <si>
    <t xml:space="preserve">Budina Ondřej </t>
  </si>
  <si>
    <t>Ferjančičová Aneta</t>
  </si>
  <si>
    <t>Jakeš Michal</t>
  </si>
  <si>
    <t>Jakeš Tomáš</t>
  </si>
  <si>
    <t>Jelínek Vojtěch</t>
  </si>
  <si>
    <t>Jungmann Vojtěch</t>
  </si>
  <si>
    <t>Podrazil Jonáš</t>
  </si>
  <si>
    <t>Štrosser Jan</t>
  </si>
  <si>
    <t>LB</t>
  </si>
  <si>
    <t>JČ</t>
  </si>
  <si>
    <t>SČ</t>
  </si>
  <si>
    <t>JM</t>
  </si>
  <si>
    <t>KLoM ADMIRAL Jablonec n/N.</t>
  </si>
  <si>
    <t>Maják Borovany</t>
  </si>
  <si>
    <t>KLoM FREGATA Bakov n/J.</t>
  </si>
  <si>
    <t>KLoM Blansko</t>
  </si>
  <si>
    <t>Sabrina</t>
  </si>
  <si>
    <t>Banckert</t>
  </si>
  <si>
    <t>Muritz</t>
  </si>
  <si>
    <t>Falke</t>
  </si>
  <si>
    <t>BK-2</t>
  </si>
  <si>
    <t>Monitor SSSR</t>
  </si>
  <si>
    <t>DMS Merlin</t>
  </si>
  <si>
    <t>Monitor</t>
  </si>
  <si>
    <t>1:50</t>
  </si>
  <si>
    <t>1:25</t>
  </si>
  <si>
    <t>1:47</t>
  </si>
  <si>
    <t>1:20</t>
  </si>
  <si>
    <t>1:15</t>
  </si>
  <si>
    <t>Bodžár Ondřej</t>
  </si>
  <si>
    <t>Budina Vojtěch</t>
  </si>
  <si>
    <t>Búřil Adam</t>
  </si>
  <si>
    <t>Daníček  Petr</t>
  </si>
  <si>
    <t>Dědič Roman</t>
  </si>
  <si>
    <t>Ditmarová Nikola</t>
  </si>
  <si>
    <t>Dubšíková Klara</t>
  </si>
  <si>
    <t>Franta Tomáš</t>
  </si>
  <si>
    <t>Gajda Ondřej</t>
  </si>
  <si>
    <t>Klečka Jan</t>
  </si>
  <si>
    <t>Míka Tadeáš</t>
  </si>
  <si>
    <t>Mráz Jan</t>
  </si>
  <si>
    <t>Pospíšil Jáchym</t>
  </si>
  <si>
    <t>Rojek Michal</t>
  </si>
  <si>
    <t>Sedmík Matěj</t>
  </si>
  <si>
    <t>Štégner Michal</t>
  </si>
  <si>
    <t>Votruba Jan</t>
  </si>
  <si>
    <t>Walenta Sebastián</t>
  </si>
  <si>
    <t>Wolf Daniel</t>
  </si>
  <si>
    <t>OL</t>
  </si>
  <si>
    <t>ÚS</t>
  </si>
  <si>
    <t>MO</t>
  </si>
  <si>
    <t>VY</t>
  </si>
  <si>
    <t>KLoM Ledenice</t>
  </si>
  <si>
    <t>LMK Velká nad Veličkou</t>
  </si>
  <si>
    <t>MK MORAVIA SRC Mar. údolí</t>
  </si>
  <si>
    <t>KLoM CALYPSO Podivín</t>
  </si>
  <si>
    <t>KLoM Kormorán  Most</t>
  </si>
  <si>
    <t>MK SLEZSKO Český Těšín</t>
  </si>
  <si>
    <t xml:space="preserve">KLoM Třešť </t>
  </si>
  <si>
    <t>Šumava</t>
  </si>
  <si>
    <t>Sally-74</t>
  </si>
  <si>
    <t>Police-78</t>
  </si>
  <si>
    <t>Policie</t>
  </si>
  <si>
    <t>PÚ-77</t>
  </si>
  <si>
    <t>ELL</t>
  </si>
  <si>
    <t>Kikina</t>
  </si>
  <si>
    <t>Eliška</t>
  </si>
  <si>
    <t>HH 41</t>
  </si>
  <si>
    <t>Sup</t>
  </si>
  <si>
    <t>Koral</t>
  </si>
  <si>
    <t>Xenie</t>
  </si>
  <si>
    <t>Sally-91</t>
  </si>
  <si>
    <t>Police-87</t>
  </si>
  <si>
    <t>Atol</t>
  </si>
  <si>
    <t>Jagdtinger</t>
  </si>
  <si>
    <t>Edita</t>
  </si>
  <si>
    <t>Police-90</t>
  </si>
  <si>
    <t>Zar</t>
  </si>
  <si>
    <t>Helga</t>
  </si>
  <si>
    <t>Karel 1</t>
  </si>
  <si>
    <t>Vlk</t>
  </si>
  <si>
    <t xml:space="preserve">Boček Lubomír </t>
  </si>
  <si>
    <t>Ditmar Jakub</t>
  </si>
  <si>
    <t>Nechvátal Milan</t>
  </si>
  <si>
    <t>Sobek Petr</t>
  </si>
  <si>
    <t>Valentík Michal</t>
  </si>
  <si>
    <t>Wolf Michal</t>
  </si>
  <si>
    <t>Dubravcová Eliška</t>
  </si>
  <si>
    <t>Frček Roman</t>
  </si>
  <si>
    <t>Kraus František</t>
  </si>
  <si>
    <t>Kraus Jan</t>
  </si>
  <si>
    <t>Nechvátal Lukáš</t>
  </si>
  <si>
    <t>Nechvátal Tomáš</t>
  </si>
  <si>
    <t xml:space="preserve">Šnajdr Michal </t>
  </si>
  <si>
    <t>KloM Ktiš</t>
  </si>
  <si>
    <t>Blažek Lukáš</t>
  </si>
  <si>
    <t>Janoušek Jakub</t>
  </si>
  <si>
    <t>M-tes</t>
  </si>
  <si>
    <t>Rukavička Tomáš</t>
  </si>
  <si>
    <t>Valla Tomáš</t>
  </si>
  <si>
    <t>Pepík</t>
  </si>
  <si>
    <t>Žofinka</t>
  </si>
  <si>
    <t>Aneta</t>
  </si>
  <si>
    <t>Hunter</t>
  </si>
  <si>
    <t>Pokorný Ondřej</t>
  </si>
  <si>
    <t>Jiří Nosek</t>
  </si>
  <si>
    <t>Monako 1</t>
  </si>
  <si>
    <t>Kateřina Havelková - 03/Ž</t>
  </si>
  <si>
    <t>Jan Jedlička - sekretář</t>
  </si>
  <si>
    <t>Petr Hosnedl - 05/Ž</t>
  </si>
  <si>
    <t>Lubomír Jedlička - sekretář</t>
  </si>
  <si>
    <t>Jiří Voráček - sekretář</t>
  </si>
  <si>
    <t>Kristina Voráčková - sekretář</t>
  </si>
  <si>
    <t>Silvia Jedličková - sekretář</t>
  </si>
  <si>
    <t>F4-A</t>
  </si>
  <si>
    <t>F4-A+B</t>
  </si>
  <si>
    <t>11</t>
  </si>
  <si>
    <t>13</t>
  </si>
  <si>
    <t>30</t>
  </si>
  <si>
    <t>Jedličková Silvia</t>
  </si>
  <si>
    <t>Zapisovatelé</t>
  </si>
  <si>
    <t>Voráčková Kristina</t>
  </si>
  <si>
    <t>Voráček Jiří</t>
  </si>
  <si>
    <t>Jedlička Lubomír</t>
  </si>
  <si>
    <t>Hosnedl Petr</t>
  </si>
  <si>
    <t>03/Ž</t>
  </si>
  <si>
    <t>Havelková Kateřina</t>
  </si>
  <si>
    <t>Jedlička Jan</t>
  </si>
  <si>
    <t>05/Ž</t>
  </si>
  <si>
    <t>13.06. v 16:00 nástupem závodníků</t>
  </si>
  <si>
    <t>13.06. od 17:00 do 19:00 přejímka a hodnocení modelů</t>
  </si>
  <si>
    <t>13.06. od 17:00 do 18:00 soutěžní jízdy</t>
  </si>
  <si>
    <t>Polojasno, mírný vítr</t>
  </si>
  <si>
    <t>KLoM Blansko
KLoM Blansko
KLoM Třešť</t>
  </si>
  <si>
    <t xml:space="preserve">Štégner Michal
Podrazil Jonáš
Boček Lubomír </t>
  </si>
  <si>
    <t>JM
JM
VY</t>
  </si>
  <si>
    <t>Nechvátal Milan
Rojek Michal</t>
  </si>
  <si>
    <t>VY
VY</t>
  </si>
  <si>
    <t>KLoM Třešť
KLoM Třešť</t>
  </si>
  <si>
    <t>Štrosser Jan
Blažek Lukáš</t>
  </si>
  <si>
    <t>JČ
JČ</t>
  </si>
  <si>
    <t>Maják Borovany
M-tes</t>
  </si>
  <si>
    <t>Dubravcová Eliška
Janoušek Jakub
Valentík Michal</t>
  </si>
  <si>
    <t>JČ
JČ
JM</t>
  </si>
  <si>
    <t>KloM Ktiš
M-tes
LMK Velká nad Veličkou</t>
  </si>
  <si>
    <t>37</t>
  </si>
  <si>
    <t>Kajman</t>
  </si>
  <si>
    <t>Dubšíková Klára</t>
  </si>
  <si>
    <t>16-18</t>
  </si>
  <si>
    <t>20-22</t>
  </si>
  <si>
    <t>23-27</t>
  </si>
  <si>
    <t>29-30</t>
  </si>
  <si>
    <t>31-32</t>
  </si>
  <si>
    <t>34-36</t>
  </si>
  <si>
    <t>12</t>
  </si>
  <si>
    <t>14</t>
  </si>
  <si>
    <t>15</t>
  </si>
  <si>
    <t>9-10</t>
  </si>
  <si>
    <t>14.06. od 08:00 do 18:00 soutěžní jízdy</t>
  </si>
  <si>
    <t>F4 - A neděle</t>
  </si>
  <si>
    <t>EX - 500 neděle</t>
  </si>
  <si>
    <t>23</t>
  </si>
  <si>
    <t>27</t>
  </si>
  <si>
    <t>28</t>
  </si>
  <si>
    <t>32</t>
  </si>
  <si>
    <t>33</t>
  </si>
  <si>
    <t>34</t>
  </si>
  <si>
    <t>35</t>
  </si>
  <si>
    <t>36</t>
  </si>
  <si>
    <t>4-9</t>
  </si>
  <si>
    <t>12-23</t>
  </si>
  <si>
    <t>Rojek Šimon</t>
  </si>
  <si>
    <t>Rozj. č. 3</t>
  </si>
  <si>
    <t>6-8</t>
  </si>
  <si>
    <t>12-13</t>
  </si>
  <si>
    <t>19-22</t>
  </si>
  <si>
    <t>24-26</t>
  </si>
  <si>
    <t>29-31</t>
  </si>
  <si>
    <t>15.06. od 08:00 do 11:30 soutěžní jízdy</t>
  </si>
  <si>
    <t xml:space="preserve">15.06. v 11:30 konec jízd, </t>
  </si>
  <si>
    <t>15.06. ve 12:30 vyhlášení výsledků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</si>
</sst>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</numFmts>
  <fonts count="55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3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right"/>
      <protection/>
    </xf>
    <xf numFmtId="0" fontId="5" fillId="0" borderId="0" xfId="52" applyFont="1">
      <alignment/>
      <protection/>
    </xf>
    <xf numFmtId="0" fontId="4" fillId="0" borderId="0" xfId="47" applyFont="1" applyAlignment="1">
      <alignment horizontal="left"/>
      <protection/>
    </xf>
    <xf numFmtId="0" fontId="5" fillId="0" borderId="0" xfId="52" applyFont="1" applyAlignment="1">
      <alignment horizontal="right"/>
      <protection/>
    </xf>
    <xf numFmtId="0" fontId="7" fillId="0" borderId="0" xfId="47" applyFont="1">
      <alignment/>
      <protection/>
    </xf>
    <xf numFmtId="0" fontId="7" fillId="0" borderId="0" xfId="47" applyFont="1" applyAlignment="1">
      <alignment horizontal="left"/>
      <protection/>
    </xf>
    <xf numFmtId="0" fontId="6" fillId="0" borderId="0" xfId="47" applyFont="1" applyAlignment="1">
      <alignment horizontal="right"/>
      <protection/>
    </xf>
    <xf numFmtId="0" fontId="4" fillId="0" borderId="0" xfId="0" applyFont="1" applyAlignment="1">
      <alignment/>
    </xf>
    <xf numFmtId="0" fontId="3" fillId="0" borderId="0" xfId="47" applyFont="1" applyAlignment="1">
      <alignment horizontal="right"/>
      <protection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49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vertical="center"/>
    </xf>
    <xf numFmtId="0" fontId="11" fillId="0" borderId="12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52" applyFont="1" applyBorder="1">
      <alignment/>
      <protection/>
    </xf>
    <xf numFmtId="0" fontId="4" fillId="0" borderId="0" xfId="47" applyFont="1" applyFill="1">
      <alignment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4" fillId="0" borderId="0" xfId="47" applyFont="1" applyFill="1" applyBorder="1" applyAlignment="1">
      <alignment horizontal="left"/>
      <protection/>
    </xf>
    <xf numFmtId="0" fontId="5" fillId="0" borderId="0" xfId="52" applyFont="1" applyFill="1">
      <alignment/>
      <protection/>
    </xf>
    <xf numFmtId="49" fontId="11" fillId="33" borderId="16" xfId="0" applyNumberFormat="1" applyFont="1" applyFill="1" applyBorder="1" applyAlignment="1">
      <alignment horizontal="center"/>
    </xf>
    <xf numFmtId="49" fontId="1" fillId="0" borderId="14" xfId="49" applyNumberFormat="1" applyFont="1" applyBorder="1" applyAlignment="1">
      <alignment horizontal="center" vertical="center"/>
      <protection/>
    </xf>
    <xf numFmtId="49" fontId="1" fillId="0" borderId="10" xfId="51" applyNumberFormat="1" applyBorder="1" applyAlignment="1">
      <alignment horizontal="center" vertical="center"/>
      <protection/>
    </xf>
    <xf numFmtId="49" fontId="1" fillId="0" borderId="14" xfId="49" applyNumberFormat="1" applyFont="1" applyBorder="1" applyAlignment="1">
      <alignment vertical="center"/>
      <protection/>
    </xf>
    <xf numFmtId="0" fontId="4" fillId="0" borderId="0" xfId="47" applyFont="1" applyAlignment="1">
      <alignment horizontal="left"/>
      <protection/>
    </xf>
    <xf numFmtId="49" fontId="1" fillId="0" borderId="14" xfId="49" applyNumberFormat="1" applyBorder="1" applyAlignment="1">
      <alignment horizontal="center" vertical="center"/>
      <protection/>
    </xf>
    <xf numFmtId="0" fontId="1" fillId="0" borderId="14" xfId="49" applyFont="1" applyFill="1" applyBorder="1" applyAlignment="1">
      <alignment vertical="center"/>
      <protection/>
    </xf>
    <xf numFmtId="49" fontId="1" fillId="0" borderId="17" xfId="51" applyNumberFormat="1" applyFont="1" applyFill="1" applyBorder="1" applyAlignment="1">
      <alignment vertical="center"/>
      <protection/>
    </xf>
    <xf numFmtId="0" fontId="1" fillId="0" borderId="14" xfId="49" applyFill="1" applyBorder="1" applyAlignment="1">
      <alignment vertical="center"/>
      <protection/>
    </xf>
    <xf numFmtId="0" fontId="1" fillId="0" borderId="14" xfId="50" applyFont="1" applyFill="1" applyBorder="1" applyAlignment="1">
      <alignment vertical="center"/>
      <protection/>
    </xf>
    <xf numFmtId="49" fontId="11" fillId="0" borderId="0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Alignment="1">
      <alignment horizontal="center"/>
    </xf>
    <xf numFmtId="49" fontId="1" fillId="0" borderId="14" xfId="51" applyNumberFormat="1" applyFont="1" applyBorder="1" applyAlignment="1">
      <alignment vertical="center"/>
      <protection/>
    </xf>
    <xf numFmtId="49" fontId="1" fillId="0" borderId="14" xfId="51" applyNumberFormat="1" applyFont="1" applyBorder="1" applyAlignment="1">
      <alignment horizontal="center" vertical="center"/>
      <protection/>
    </xf>
    <xf numFmtId="49" fontId="1" fillId="0" borderId="14" xfId="51" applyNumberFormat="1" applyBorder="1" applyAlignment="1">
      <alignment horizontal="center" vertical="center"/>
      <protection/>
    </xf>
    <xf numFmtId="49" fontId="1" fillId="0" borderId="14" xfId="51" applyNumberFormat="1" applyBorder="1" applyAlignment="1">
      <alignment vertical="center"/>
      <protection/>
    </xf>
    <xf numFmtId="49" fontId="1" fillId="0" borderId="14" xfId="49" applyNumberFormat="1" applyFont="1" applyFill="1" applyBorder="1" applyAlignment="1">
      <alignment horizontal="center" vertical="center"/>
      <protection/>
    </xf>
    <xf numFmtId="49" fontId="1" fillId="0" borderId="14" xfId="49" applyNumberFormat="1" applyFont="1" applyFill="1" applyBorder="1" applyAlignment="1">
      <alignment vertical="center"/>
      <protection/>
    </xf>
    <xf numFmtId="167" fontId="0" fillId="0" borderId="0" xfId="0" applyNumberFormat="1" applyFill="1" applyAlignment="1">
      <alignment horizontal="center"/>
    </xf>
    <xf numFmtId="49" fontId="1" fillId="0" borderId="14" xfId="50" applyNumberFormat="1" applyFont="1" applyFill="1" applyBorder="1" applyAlignment="1">
      <alignment vertical="center"/>
      <protection/>
    </xf>
    <xf numFmtId="49" fontId="1" fillId="0" borderId="14" xfId="49" applyNumberForma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" fillId="0" borderId="14" xfId="51" applyFont="1" applyFill="1" applyBorder="1" applyAlignment="1">
      <alignment vertical="center"/>
      <protection/>
    </xf>
    <xf numFmtId="1" fontId="0" fillId="0" borderId="18" xfId="0" applyNumberFormat="1" applyBorder="1" applyAlignment="1">
      <alignment horizontal="center"/>
    </xf>
    <xf numFmtId="0" fontId="0" fillId="0" borderId="0" xfId="47" applyFont="1" applyAlignment="1">
      <alignment horizontal="left"/>
      <protection/>
    </xf>
    <xf numFmtId="49" fontId="1" fillId="0" borderId="14" xfId="50" applyNumberFormat="1" applyFont="1" applyFill="1" applyBorder="1" applyAlignment="1">
      <alignment horizontal="center" vertical="center"/>
      <protection/>
    </xf>
    <xf numFmtId="49" fontId="1" fillId="0" borderId="14" xfId="50" applyNumberFormat="1" applyFill="1" applyBorder="1" applyAlignment="1">
      <alignment vertical="center"/>
      <protection/>
    </xf>
    <xf numFmtId="49" fontId="1" fillId="0" borderId="14" xfId="49" applyNumberFormat="1" applyFill="1" applyBorder="1" applyAlignment="1">
      <alignment vertical="center"/>
      <protection/>
    </xf>
    <xf numFmtId="1" fontId="11" fillId="0" borderId="1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" fillId="0" borderId="0" xfId="52" applyBorder="1">
      <alignment/>
      <protection/>
    </xf>
    <xf numFmtId="0" fontId="0" fillId="0" borderId="18" xfId="48" applyFill="1" applyBorder="1" applyAlignment="1">
      <alignment horizontal="center" vertical="center"/>
      <protection/>
    </xf>
    <xf numFmtId="49" fontId="1" fillId="0" borderId="20" xfId="51" applyNumberFormat="1" applyBorder="1" applyAlignment="1">
      <alignment horizontal="center" vertical="center"/>
      <protection/>
    </xf>
    <xf numFmtId="49" fontId="1" fillId="0" borderId="20" xfId="51" applyNumberFormat="1" applyFont="1" applyBorder="1" applyAlignment="1">
      <alignment horizontal="center" vertical="center"/>
      <protection/>
    </xf>
    <xf numFmtId="2" fontId="11" fillId="0" borderId="21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4" fontId="4" fillId="0" borderId="0" xfId="47" applyNumberFormat="1" applyFont="1" applyFill="1" applyAlignment="1">
      <alignment horizontal="left"/>
      <protection/>
    </xf>
    <xf numFmtId="0" fontId="4" fillId="0" borderId="0" xfId="47" applyFont="1" applyFill="1" applyAlignment="1">
      <alignment horizontal="left"/>
      <protection/>
    </xf>
    <xf numFmtId="0" fontId="1" fillId="0" borderId="0" xfId="52" applyFill="1">
      <alignment/>
      <protection/>
    </xf>
    <xf numFmtId="0" fontId="4" fillId="0" borderId="0" xfId="47" applyFont="1" applyFill="1" applyAlignment="1">
      <alignment horizontal="center"/>
      <protection/>
    </xf>
    <xf numFmtId="0" fontId="1" fillId="0" borderId="14" xfId="51" applyFill="1" applyBorder="1" applyAlignment="1">
      <alignment vertical="center"/>
      <protection/>
    </xf>
    <xf numFmtId="0" fontId="11" fillId="0" borderId="22" xfId="0" applyFont="1" applyBorder="1" applyAlignment="1">
      <alignment/>
    </xf>
    <xf numFmtId="49" fontId="17" fillId="0" borderId="0" xfId="52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0" fontId="0" fillId="0" borderId="23" xfId="0" applyBorder="1" applyAlignment="1">
      <alignment/>
    </xf>
    <xf numFmtId="0" fontId="12" fillId="0" borderId="18" xfId="52" applyFont="1" applyFill="1" applyBorder="1">
      <alignment/>
      <protection/>
    </xf>
    <xf numFmtId="0" fontId="12" fillId="0" borderId="18" xfId="47" applyFont="1" applyFill="1" applyBorder="1" applyAlignment="1">
      <alignment horizontal="left"/>
      <protection/>
    </xf>
    <xf numFmtId="0" fontId="12" fillId="0" borderId="0" xfId="47" applyFont="1" applyFill="1" applyBorder="1" applyAlignment="1">
      <alignment horizontal="left"/>
      <protection/>
    </xf>
    <xf numFmtId="2" fontId="11" fillId="0" borderId="19" xfId="0" applyNumberFormat="1" applyFont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1" fillId="33" borderId="15" xfId="0" applyFont="1" applyFill="1" applyBorder="1" applyAlignment="1">
      <alignment horizontal="center" vertical="center"/>
    </xf>
    <xf numFmtId="49" fontId="11" fillId="33" borderId="23" xfId="0" applyNumberFormat="1" applyFont="1" applyFill="1" applyBorder="1" applyAlignment="1">
      <alignment horizontal="center"/>
    </xf>
    <xf numFmtId="1" fontId="1" fillId="0" borderId="11" xfId="51" applyNumberFormat="1" applyFont="1" applyFill="1" applyBorder="1" applyAlignment="1">
      <alignment horizontal="center" vertical="center"/>
      <protection/>
    </xf>
    <xf numFmtId="2" fontId="0" fillId="0" borderId="22" xfId="48" applyNumberFormat="1" applyFont="1" applyFill="1" applyBorder="1" applyAlignment="1">
      <alignment horizontal="center" vertical="center"/>
      <protection/>
    </xf>
    <xf numFmtId="1" fontId="1" fillId="0" borderId="13" xfId="51" applyNumberFormat="1" applyBorder="1" applyAlignment="1">
      <alignment horizontal="center" vertical="center"/>
      <protection/>
    </xf>
    <xf numFmtId="2" fontId="0" fillId="0" borderId="19" xfId="48" applyNumberFormat="1" applyFill="1" applyBorder="1" applyAlignment="1">
      <alignment horizontal="center" vertical="center"/>
      <protection/>
    </xf>
    <xf numFmtId="1" fontId="1" fillId="0" borderId="13" xfId="51" applyNumberFormat="1" applyFont="1" applyBorder="1" applyAlignment="1">
      <alignment horizontal="center" vertical="center"/>
      <protection/>
    </xf>
    <xf numFmtId="1" fontId="1" fillId="0" borderId="15" xfId="51" applyNumberFormat="1" applyBorder="1" applyAlignment="1">
      <alignment horizontal="center" vertical="center"/>
      <protection/>
    </xf>
    <xf numFmtId="2" fontId="0" fillId="0" borderId="23" xfId="48" applyNumberForma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12" fillId="0" borderId="0" xfId="52" applyFont="1" applyFill="1" applyBorder="1">
      <alignment/>
      <protection/>
    </xf>
    <xf numFmtId="49" fontId="12" fillId="0" borderId="0" xfId="0" applyNumberFormat="1" applyFont="1" applyBorder="1" applyAlignment="1">
      <alignment/>
    </xf>
    <xf numFmtId="1" fontId="11" fillId="0" borderId="11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1" fontId="11" fillId="0" borderId="12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/>
    </xf>
    <xf numFmtId="49" fontId="1" fillId="0" borderId="20" xfId="51" applyNumberFormat="1" applyFont="1" applyBorder="1" applyAlignment="1">
      <alignment horizontal="center" vertical="center"/>
      <protection/>
    </xf>
    <xf numFmtId="49" fontId="1" fillId="0" borderId="10" xfId="51" applyNumberFormat="1" applyFont="1" applyBorder="1" applyAlignment="1">
      <alignment vertical="center"/>
      <protection/>
    </xf>
    <xf numFmtId="0" fontId="1" fillId="0" borderId="10" xfId="51" applyFill="1" applyBorder="1" applyAlignment="1">
      <alignment vertical="center"/>
      <protection/>
    </xf>
    <xf numFmtId="2" fontId="11" fillId="0" borderId="16" xfId="0" applyNumberFormat="1" applyFont="1" applyBorder="1" applyAlignment="1">
      <alignment horizontal="center" vertical="center"/>
    </xf>
    <xf numFmtId="49" fontId="1" fillId="0" borderId="14" xfId="49" applyNumberFormat="1" applyFont="1" applyFill="1" applyBorder="1" applyAlignment="1">
      <alignment vertical="center"/>
      <protection/>
    </xf>
    <xf numFmtId="0" fontId="1" fillId="0" borderId="14" xfId="49" applyBorder="1" applyAlignment="1">
      <alignment vertical="center"/>
      <protection/>
    </xf>
    <xf numFmtId="0" fontId="1" fillId="0" borderId="10" xfId="49" applyFont="1" applyFill="1" applyBorder="1" applyAlignment="1">
      <alignment vertical="center"/>
      <protection/>
    </xf>
    <xf numFmtId="49" fontId="1" fillId="0" borderId="10" xfId="49" applyNumberFormat="1" applyFont="1" applyFill="1" applyBorder="1" applyAlignment="1">
      <alignment horizontal="center" vertical="center"/>
      <protection/>
    </xf>
    <xf numFmtId="49" fontId="1" fillId="0" borderId="17" xfId="51" applyNumberFormat="1" applyFont="1" applyBorder="1" applyAlignment="1">
      <alignment vertical="center"/>
      <protection/>
    </xf>
    <xf numFmtId="49" fontId="1" fillId="0" borderId="14" xfId="49" applyNumberFormat="1" applyBorder="1" applyAlignment="1">
      <alignment vertical="center"/>
      <protection/>
    </xf>
    <xf numFmtId="49" fontId="1" fillId="0" borderId="14" xfId="51" applyNumberFormat="1" applyFont="1" applyFill="1" applyBorder="1" applyAlignment="1">
      <alignment vertical="center"/>
      <protection/>
    </xf>
    <xf numFmtId="49" fontId="1" fillId="0" borderId="17" xfId="49" applyNumberFormat="1" applyFill="1" applyBorder="1" applyAlignment="1">
      <alignment vertical="center"/>
      <protection/>
    </xf>
    <xf numFmtId="49" fontId="1" fillId="0" borderId="17" xfId="49" applyNumberFormat="1" applyFont="1" applyFill="1" applyBorder="1" applyAlignment="1">
      <alignment vertical="center"/>
      <protection/>
    </xf>
    <xf numFmtId="49" fontId="1" fillId="0" borderId="14" xfId="49" applyNumberFormat="1" applyFont="1" applyBorder="1" applyAlignment="1">
      <alignment vertical="center"/>
      <protection/>
    </xf>
    <xf numFmtId="49" fontId="1" fillId="0" borderId="10" xfId="49" applyNumberFormat="1" applyFont="1" applyFill="1" applyBorder="1" applyAlignment="1">
      <alignment vertical="center"/>
      <protection/>
    </xf>
    <xf numFmtId="49" fontId="1" fillId="0" borderId="14" xfId="49" applyNumberFormat="1" applyFont="1" applyBorder="1" applyAlignment="1">
      <alignment horizontal="center" vertical="center"/>
      <protection/>
    </xf>
    <xf numFmtId="49" fontId="1" fillId="0" borderId="17" xfId="49" applyNumberFormat="1" applyFont="1" applyFill="1" applyBorder="1" applyAlignment="1">
      <alignment vertical="center"/>
      <protection/>
    </xf>
    <xf numFmtId="1" fontId="1" fillId="0" borderId="13" xfId="51" applyNumberFormat="1" applyFont="1" applyFill="1" applyBorder="1" applyAlignment="1">
      <alignment horizontal="center" vertical="center"/>
      <protection/>
    </xf>
    <xf numFmtId="1" fontId="1" fillId="0" borderId="11" xfId="51" applyNumberFormat="1" applyBorder="1" applyAlignment="1">
      <alignment horizontal="center" vertical="center"/>
      <protection/>
    </xf>
    <xf numFmtId="2" fontId="0" fillId="0" borderId="19" xfId="48" applyNumberFormat="1" applyFont="1" applyFill="1" applyBorder="1" applyAlignment="1">
      <alignment horizontal="center" vertical="center"/>
      <protection/>
    </xf>
    <xf numFmtId="2" fontId="0" fillId="0" borderId="22" xfId="48" applyNumberFormat="1" applyFill="1" applyBorder="1" applyAlignment="1">
      <alignment horizontal="center" vertical="center"/>
      <protection/>
    </xf>
    <xf numFmtId="0" fontId="1" fillId="0" borderId="10" xfId="51" applyFont="1" applyFill="1" applyBorder="1" applyAlignment="1">
      <alignment vertical="center"/>
      <protection/>
    </xf>
    <xf numFmtId="0" fontId="1" fillId="0" borderId="12" xfId="49" applyFont="1" applyFill="1" applyBorder="1" applyAlignment="1">
      <alignment vertical="center"/>
      <protection/>
    </xf>
    <xf numFmtId="49" fontId="1" fillId="0" borderId="12" xfId="49" applyNumberFormat="1" applyFont="1" applyFill="1" applyBorder="1" applyAlignment="1">
      <alignment horizontal="center" vertical="center"/>
      <protection/>
    </xf>
    <xf numFmtId="49" fontId="1" fillId="0" borderId="12" xfId="51" applyNumberFormat="1" applyFont="1" applyFill="1" applyBorder="1" applyAlignment="1">
      <alignment vertical="center"/>
      <protection/>
    </xf>
    <xf numFmtId="49" fontId="1" fillId="0" borderId="17" xfId="50" applyNumberFormat="1" applyFont="1" applyFill="1" applyBorder="1" applyAlignment="1">
      <alignment vertical="center"/>
      <protection/>
    </xf>
    <xf numFmtId="49" fontId="1" fillId="0" borderId="12" xfId="49" applyNumberFormat="1" applyFont="1" applyFill="1" applyBorder="1" applyAlignment="1">
      <alignment vertical="center"/>
      <protection/>
    </xf>
    <xf numFmtId="49" fontId="1" fillId="0" borderId="17" xfId="50" applyNumberFormat="1" applyFill="1" applyBorder="1" applyAlignment="1">
      <alignment vertical="center"/>
      <protection/>
    </xf>
    <xf numFmtId="49" fontId="1" fillId="0" borderId="17" xfId="49" applyNumberFormat="1" applyFont="1" applyBorder="1" applyAlignment="1">
      <alignment vertical="center"/>
      <protection/>
    </xf>
    <xf numFmtId="49" fontId="1" fillId="0" borderId="10" xfId="51" applyNumberFormat="1" applyFont="1" applyFill="1" applyBorder="1" applyAlignment="1">
      <alignment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9" fontId="1" fillId="0" borderId="17" xfId="49" applyNumberFormat="1" applyBorder="1" applyAlignment="1">
      <alignment vertical="center"/>
      <protection/>
    </xf>
    <xf numFmtId="49" fontId="1" fillId="0" borderId="10" xfId="49" applyNumberFormat="1" applyFill="1" applyBorder="1" applyAlignment="1">
      <alignment vertical="center"/>
      <protection/>
    </xf>
    <xf numFmtId="49" fontId="1" fillId="0" borderId="29" xfId="51" applyNumberFormat="1" applyFont="1" applyFill="1" applyBorder="1" applyAlignment="1">
      <alignment horizontal="center" vertical="center"/>
      <protection/>
    </xf>
    <xf numFmtId="0" fontId="0" fillId="0" borderId="30" xfId="48" applyFont="1" applyFill="1" applyBorder="1" applyAlignment="1">
      <alignment horizontal="center" vertical="center"/>
      <protection/>
    </xf>
    <xf numFmtId="1" fontId="1" fillId="0" borderId="15" xfId="51" applyNumberFormat="1" applyFont="1" applyBorder="1" applyAlignment="1">
      <alignment horizontal="center" vertical="center"/>
      <protection/>
    </xf>
    <xf numFmtId="0" fontId="1" fillId="0" borderId="12" xfId="49" applyFill="1" applyBorder="1" applyAlignment="1">
      <alignment vertical="center"/>
      <protection/>
    </xf>
    <xf numFmtId="49" fontId="1" fillId="0" borderId="10" xfId="50" applyNumberFormat="1" applyFont="1" applyFill="1" applyBorder="1" applyAlignment="1">
      <alignment vertical="center"/>
      <protection/>
    </xf>
    <xf numFmtId="0" fontId="0" fillId="0" borderId="12" xfId="0" applyFill="1" applyBorder="1" applyAlignment="1">
      <alignment vertical="center"/>
    </xf>
    <xf numFmtId="49" fontId="1" fillId="0" borderId="12" xfId="49" applyNumberFormat="1" applyFill="1" applyBorder="1" applyAlignment="1">
      <alignment vertical="center"/>
      <protection/>
    </xf>
    <xf numFmtId="49" fontId="11" fillId="33" borderId="31" xfId="0" applyNumberFormat="1" applyFont="1" applyFill="1" applyBorder="1" applyAlignment="1">
      <alignment horizontal="center"/>
    </xf>
    <xf numFmtId="1" fontId="1" fillId="0" borderId="32" xfId="51" applyNumberFormat="1" applyFont="1" applyFill="1" applyBorder="1" applyAlignment="1">
      <alignment horizontal="center" vertical="center"/>
      <protection/>
    </xf>
    <xf numFmtId="2" fontId="0" fillId="0" borderId="33" xfId="48" applyNumberFormat="1" applyFont="1" applyFill="1" applyBorder="1" applyAlignment="1">
      <alignment horizontal="center" vertical="center"/>
      <protection/>
    </xf>
    <xf numFmtId="1" fontId="1" fillId="0" borderId="34" xfId="51" applyNumberFormat="1" applyBorder="1" applyAlignment="1">
      <alignment horizontal="center" vertical="center"/>
      <protection/>
    </xf>
    <xf numFmtId="2" fontId="0" fillId="0" borderId="35" xfId="48" applyNumberFormat="1" applyFill="1" applyBorder="1" applyAlignment="1">
      <alignment horizontal="center" vertical="center"/>
      <protection/>
    </xf>
    <xf numFmtId="1" fontId="1" fillId="0" borderId="34" xfId="51" applyNumberFormat="1" applyFont="1" applyBorder="1" applyAlignment="1">
      <alignment horizontal="center" vertical="center"/>
      <protection/>
    </xf>
    <xf numFmtId="1" fontId="1" fillId="0" borderId="36" xfId="51" applyNumberFormat="1" applyFont="1" applyBorder="1" applyAlignment="1">
      <alignment horizontal="center" vertical="center"/>
      <protection/>
    </xf>
    <xf numFmtId="2" fontId="0" fillId="0" borderId="37" xfId="48" applyNumberFormat="1" applyFill="1" applyBorder="1" applyAlignment="1">
      <alignment horizontal="center" vertical="center"/>
      <protection/>
    </xf>
    <xf numFmtId="1" fontId="1" fillId="0" borderId="32" xfId="51" applyNumberFormat="1" applyBorder="1" applyAlignment="1">
      <alignment horizontal="center" vertical="center"/>
      <protection/>
    </xf>
    <xf numFmtId="2" fontId="0" fillId="0" borderId="33" xfId="48" applyNumberFormat="1" applyFill="1" applyBorder="1" applyAlignment="1">
      <alignment horizontal="center" vertical="center"/>
      <protection/>
    </xf>
    <xf numFmtId="1" fontId="1" fillId="0" borderId="34" xfId="51" applyNumberFormat="1" applyFont="1" applyFill="1" applyBorder="1" applyAlignment="1">
      <alignment horizontal="center" vertical="center"/>
      <protection/>
    </xf>
    <xf numFmtId="2" fontId="0" fillId="0" borderId="35" xfId="48" applyNumberFormat="1" applyFont="1" applyFill="1" applyBorder="1" applyAlignment="1">
      <alignment horizontal="center" vertical="center"/>
      <protection/>
    </xf>
    <xf numFmtId="1" fontId="1" fillId="0" borderId="36" xfId="51" applyNumberFormat="1" applyBorder="1" applyAlignment="1">
      <alignment horizontal="center" vertical="center"/>
      <protection/>
    </xf>
    <xf numFmtId="49" fontId="16" fillId="0" borderId="0" xfId="52" applyNumberFormat="1" applyFont="1" applyBorder="1" applyAlignment="1">
      <alignment horizontal="center"/>
      <protection/>
    </xf>
    <xf numFmtId="49" fontId="17" fillId="0" borderId="0" xfId="52" applyNumberFormat="1" applyFont="1" applyBorder="1" applyAlignment="1">
      <alignment horizontal="center"/>
      <protection/>
    </xf>
    <xf numFmtId="0" fontId="19" fillId="0" borderId="0" xfId="47" applyFont="1" applyBorder="1" applyAlignment="1">
      <alignment horizontal="center" wrapText="1"/>
      <protection/>
    </xf>
    <xf numFmtId="0" fontId="19" fillId="0" borderId="0" xfId="47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left"/>
      <protection/>
    </xf>
    <xf numFmtId="0" fontId="9" fillId="0" borderId="0" xfId="0" applyFont="1" applyBorder="1" applyAlignment="1">
      <alignment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42" xfId="0" applyFont="1" applyBorder="1" applyAlignment="1">
      <alignment/>
    </xf>
    <xf numFmtId="0" fontId="0" fillId="0" borderId="43" xfId="0" applyBorder="1" applyAlignment="1">
      <alignment/>
    </xf>
    <xf numFmtId="49" fontId="11" fillId="0" borderId="12" xfId="0" applyNumberFormat="1" applyFont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/>
    </xf>
    <xf numFmtId="0" fontId="12" fillId="0" borderId="14" xfId="47" applyFont="1" applyBorder="1">
      <alignment/>
      <protection/>
    </xf>
    <xf numFmtId="0" fontId="0" fillId="0" borderId="10" xfId="0" applyFont="1" applyBorder="1" applyAlignment="1">
      <alignment/>
    </xf>
    <xf numFmtId="0" fontId="11" fillId="0" borderId="29" xfId="0" applyFont="1" applyBorder="1" applyAlignment="1">
      <alignment/>
    </xf>
    <xf numFmtId="0" fontId="0" fillId="0" borderId="45" xfId="0" applyBorder="1" applyAlignment="1">
      <alignment/>
    </xf>
    <xf numFmtId="0" fontId="11" fillId="0" borderId="20" xfId="0" applyFont="1" applyBorder="1" applyAlignment="1">
      <alignment/>
    </xf>
    <xf numFmtId="0" fontId="0" fillId="0" borderId="46" xfId="0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2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49" xfId="0" applyBorder="1" applyAlignment="1">
      <alignment/>
    </xf>
    <xf numFmtId="0" fontId="0" fillId="0" borderId="46" xfId="0" applyBorder="1" applyAlignment="1">
      <alignment/>
    </xf>
    <xf numFmtId="49" fontId="11" fillId="0" borderId="50" xfId="0" applyNumberFormat="1" applyFont="1" applyBorder="1" applyAlignment="1">
      <alignment/>
    </xf>
    <xf numFmtId="49" fontId="11" fillId="0" borderId="21" xfId="0" applyNumberFormat="1" applyFont="1" applyBorder="1" applyAlignment="1">
      <alignment/>
    </xf>
    <xf numFmtId="49" fontId="12" fillId="0" borderId="20" xfId="0" applyNumberFormat="1" applyFont="1" applyBorder="1" applyAlignment="1">
      <alignment/>
    </xf>
    <xf numFmtId="49" fontId="12" fillId="0" borderId="49" xfId="0" applyNumberFormat="1" applyFont="1" applyBorder="1" applyAlignment="1">
      <alignment/>
    </xf>
    <xf numFmtId="49" fontId="12" fillId="0" borderId="51" xfId="0" applyNumberFormat="1" applyFont="1" applyBorder="1" applyAlignment="1">
      <alignment/>
    </xf>
    <xf numFmtId="0" fontId="11" fillId="0" borderId="12" xfId="0" applyFont="1" applyBorder="1" applyAlignment="1">
      <alignment/>
    </xf>
    <xf numFmtId="49" fontId="11" fillId="0" borderId="52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/>
    </xf>
    <xf numFmtId="0" fontId="11" fillId="0" borderId="42" xfId="0" applyFont="1" applyBorder="1" applyAlignment="1">
      <alignment/>
    </xf>
    <xf numFmtId="0" fontId="11" fillId="0" borderId="54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21" xfId="0" applyFont="1" applyBorder="1" applyAlignment="1">
      <alignment/>
    </xf>
    <xf numFmtId="49" fontId="11" fillId="0" borderId="42" xfId="0" applyNumberFormat="1" applyFont="1" applyBorder="1" applyAlignment="1">
      <alignment/>
    </xf>
    <xf numFmtId="49" fontId="11" fillId="0" borderId="54" xfId="0" applyNumberFormat="1" applyFont="1" applyBorder="1" applyAlignment="1">
      <alignment/>
    </xf>
    <xf numFmtId="49" fontId="0" fillId="0" borderId="5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14" xfId="0" applyFont="1" applyBorder="1" applyAlignment="1">
      <alignment/>
    </xf>
    <xf numFmtId="49" fontId="12" fillId="0" borderId="29" xfId="0" applyNumberFormat="1" applyFont="1" applyBorder="1" applyAlignment="1">
      <alignment/>
    </xf>
    <xf numFmtId="49" fontId="12" fillId="0" borderId="55" xfId="0" applyNumberFormat="1" applyFont="1" applyBorder="1" applyAlignment="1">
      <alignment/>
    </xf>
    <xf numFmtId="49" fontId="12" fillId="0" borderId="16" xfId="0" applyNumberFormat="1" applyFont="1" applyBorder="1" applyAlignment="1">
      <alignment/>
    </xf>
    <xf numFmtId="0" fontId="11" fillId="0" borderId="56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29" xfId="0" applyBorder="1" applyAlignment="1">
      <alignment/>
    </xf>
    <xf numFmtId="0" fontId="0" fillId="0" borderId="55" xfId="0" applyBorder="1" applyAlignment="1">
      <alignment/>
    </xf>
    <xf numFmtId="0" fontId="0" fillId="0" borderId="45" xfId="0" applyBorder="1" applyAlignment="1">
      <alignment/>
    </xf>
    <xf numFmtId="0" fontId="11" fillId="0" borderId="57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2" fontId="11" fillId="0" borderId="19" xfId="0" applyNumberFormat="1" applyFont="1" applyBorder="1" applyAlignment="1">
      <alignment horizontal="center" vertical="center"/>
    </xf>
    <xf numFmtId="0" fontId="1" fillId="0" borderId="12" xfId="51" applyFont="1" applyFill="1" applyBorder="1" applyAlignment="1">
      <alignment vertical="center" wrapText="1"/>
      <protection/>
    </xf>
    <xf numFmtId="0" fontId="1" fillId="0" borderId="14" xfId="51" applyFont="1" applyFill="1" applyBorder="1" applyAlignment="1">
      <alignment vertical="center"/>
      <protection/>
    </xf>
    <xf numFmtId="49" fontId="1" fillId="0" borderId="14" xfId="51" applyNumberFormat="1" applyFont="1" applyBorder="1" applyAlignment="1">
      <alignment horizontal="center" vertical="center" wrapText="1"/>
      <protection/>
    </xf>
    <xf numFmtId="49" fontId="1" fillId="0" borderId="14" xfId="51" applyNumberFormat="1" applyBorder="1" applyAlignment="1">
      <alignment horizontal="center" vertical="center"/>
      <protection/>
    </xf>
    <xf numFmtId="49" fontId="1" fillId="0" borderId="10" xfId="51" applyNumberFormat="1" applyBorder="1" applyAlignment="1">
      <alignment horizontal="center" vertical="center"/>
      <protection/>
    </xf>
    <xf numFmtId="49" fontId="1" fillId="0" borderId="19" xfId="51" applyNumberFormat="1" applyFont="1" applyBorder="1" applyAlignment="1">
      <alignment vertical="center" wrapText="1"/>
      <protection/>
    </xf>
    <xf numFmtId="49" fontId="1" fillId="0" borderId="19" xfId="51" applyNumberFormat="1" applyFont="1" applyBorder="1" applyAlignment="1">
      <alignment vertical="center"/>
      <protection/>
    </xf>
    <xf numFmtId="49" fontId="1" fillId="0" borderId="23" xfId="51" applyNumberFormat="1" applyFont="1" applyBorder="1" applyAlignment="1">
      <alignment vertical="center"/>
      <protection/>
    </xf>
    <xf numFmtId="0" fontId="1" fillId="0" borderId="14" xfId="51" applyFont="1" applyFill="1" applyBorder="1" applyAlignment="1">
      <alignment vertical="center" wrapText="1"/>
      <protection/>
    </xf>
    <xf numFmtId="0" fontId="1" fillId="0" borderId="14" xfId="51" applyFill="1" applyBorder="1" applyAlignment="1">
      <alignment vertical="center"/>
      <protection/>
    </xf>
    <xf numFmtId="0" fontId="1" fillId="0" borderId="10" xfId="51" applyFill="1" applyBorder="1" applyAlignment="1">
      <alignment vertical="center"/>
      <protection/>
    </xf>
    <xf numFmtId="49" fontId="1" fillId="0" borderId="12" xfId="49" applyNumberFormat="1" applyFont="1" applyFill="1" applyBorder="1" applyAlignment="1">
      <alignment horizontal="center" vertical="center" wrapText="1"/>
      <protection/>
    </xf>
    <xf numFmtId="49" fontId="1" fillId="0" borderId="14" xfId="49" applyNumberFormat="1" applyFont="1" applyFill="1" applyBorder="1" applyAlignment="1">
      <alignment horizontal="center" vertical="center"/>
      <protection/>
    </xf>
    <xf numFmtId="1" fontId="0" fillId="0" borderId="58" xfId="0" applyNumberFormat="1" applyBorder="1" applyAlignment="1">
      <alignment horizontal="center" vertical="center"/>
    </xf>
    <xf numFmtId="1" fontId="0" fillId="0" borderId="59" xfId="0" applyNumberFormat="1" applyBorder="1" applyAlignment="1">
      <alignment horizontal="center" vertical="center"/>
    </xf>
    <xf numFmtId="1" fontId="0" fillId="0" borderId="60" xfId="0" applyNumberFormat="1" applyBorder="1" applyAlignment="1">
      <alignment horizontal="center" vertical="center"/>
    </xf>
    <xf numFmtId="1" fontId="1" fillId="0" borderId="34" xfId="51" applyNumberFormat="1" applyBorder="1" applyAlignment="1">
      <alignment horizontal="center" vertical="center"/>
      <protection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" fontId="1" fillId="0" borderId="13" xfId="51" applyNumberFormat="1" applyBorder="1" applyAlignment="1">
      <alignment horizontal="center" vertical="center"/>
      <protection/>
    </xf>
    <xf numFmtId="2" fontId="0" fillId="0" borderId="35" xfId="48" applyNumberFormat="1" applyFill="1" applyBorder="1" applyAlignment="1">
      <alignment horizontal="center" vertical="center"/>
      <protection/>
    </xf>
    <xf numFmtId="2" fontId="0" fillId="0" borderId="19" xfId="48" applyNumberFormat="1" applyFill="1" applyBorder="1" applyAlignment="1">
      <alignment horizontal="center" vertical="center"/>
      <protection/>
    </xf>
    <xf numFmtId="1" fontId="11" fillId="0" borderId="13" xfId="0" applyNumberFormat="1" applyFont="1" applyBorder="1" applyAlignment="1">
      <alignment horizontal="center" vertical="center"/>
    </xf>
    <xf numFmtId="1" fontId="1" fillId="0" borderId="15" xfId="51" applyNumberFormat="1" applyBorder="1" applyAlignment="1">
      <alignment horizontal="center" vertical="center"/>
      <protection/>
    </xf>
    <xf numFmtId="2" fontId="0" fillId="0" borderId="23" xfId="48" applyNumberFormat="1" applyFill="1" applyBorder="1" applyAlignment="1">
      <alignment horizontal="center" vertical="center"/>
      <protection/>
    </xf>
    <xf numFmtId="1" fontId="1" fillId="0" borderId="36" xfId="51" applyNumberFormat="1" applyBorder="1" applyAlignment="1">
      <alignment horizontal="center" vertical="center"/>
      <protection/>
    </xf>
    <xf numFmtId="2" fontId="0" fillId="0" borderId="37" xfId="48" applyNumberFormat="1" applyFill="1" applyBorder="1" applyAlignment="1">
      <alignment horizontal="center" vertical="center"/>
      <protection/>
    </xf>
    <xf numFmtId="49" fontId="0" fillId="0" borderId="11" xfId="0" applyNumberFormat="1" applyBorder="1" applyAlignment="1">
      <alignment horizontal="center" vertical="center"/>
    </xf>
    <xf numFmtId="2" fontId="0" fillId="0" borderId="22" xfId="48" applyNumberFormat="1" applyFont="1" applyFill="1" applyBorder="1" applyAlignment="1">
      <alignment horizontal="center" vertical="center"/>
      <protection/>
    </xf>
    <xf numFmtId="2" fontId="0" fillId="0" borderId="19" xfId="48" applyNumberFormat="1" applyFont="1" applyFill="1" applyBorder="1" applyAlignment="1">
      <alignment horizontal="center" vertical="center"/>
      <protection/>
    </xf>
    <xf numFmtId="1" fontId="1" fillId="0" borderId="32" xfId="51" applyNumberFormat="1" applyFont="1" applyFill="1" applyBorder="1" applyAlignment="1">
      <alignment horizontal="center" vertical="center"/>
      <protection/>
    </xf>
    <xf numFmtId="1" fontId="1" fillId="0" borderId="34" xfId="51" applyNumberFormat="1" applyFont="1" applyFill="1" applyBorder="1" applyAlignment="1">
      <alignment horizontal="center" vertical="center"/>
      <protection/>
    </xf>
    <xf numFmtId="2" fontId="0" fillId="0" borderId="33" xfId="48" applyNumberFormat="1" applyFont="1" applyFill="1" applyBorder="1" applyAlignment="1">
      <alignment horizontal="center" vertical="center"/>
      <protection/>
    </xf>
    <xf numFmtId="2" fontId="0" fillId="0" borderId="35" xfId="48" applyNumberFormat="1" applyFont="1" applyFill="1" applyBorder="1" applyAlignment="1">
      <alignment horizontal="center" vertical="center"/>
      <protection/>
    </xf>
    <xf numFmtId="1" fontId="1" fillId="0" borderId="11" xfId="51" applyNumberFormat="1" applyFont="1" applyFill="1" applyBorder="1" applyAlignment="1">
      <alignment horizontal="center" vertical="center"/>
      <protection/>
    </xf>
    <xf numFmtId="1" fontId="1" fillId="0" borderId="13" xfId="51" applyNumberFormat="1" applyFont="1" applyFill="1" applyBorder="1" applyAlignment="1">
      <alignment horizontal="center" vertical="center"/>
      <protection/>
    </xf>
    <xf numFmtId="49" fontId="1" fillId="0" borderId="22" xfId="49" applyNumberFormat="1" applyFont="1" applyFill="1" applyBorder="1" applyAlignment="1">
      <alignment vertical="center" wrapText="1"/>
      <protection/>
    </xf>
    <xf numFmtId="49" fontId="1" fillId="0" borderId="19" xfId="49" applyNumberFormat="1" applyFont="1" applyFill="1" applyBorder="1" applyAlignment="1">
      <alignment vertical="center"/>
      <protection/>
    </xf>
    <xf numFmtId="1" fontId="11" fillId="0" borderId="11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3" xfId="0" applyFont="1" applyBorder="1" applyAlignment="1">
      <alignment/>
    </xf>
    <xf numFmtId="0" fontId="11" fillId="33" borderId="61" xfId="0" applyFont="1" applyFill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borohradekmicr2006" xfId="48"/>
    <cellStyle name="normální_F4-A jun" xfId="49"/>
    <cellStyle name="normální_F4-A sen" xfId="50"/>
    <cellStyle name="normální_F4-B jun_1" xfId="51"/>
    <cellStyle name="normální_netolice2005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28575</xdr:rowOff>
    </xdr:from>
    <xdr:to>
      <xdr:col>1</xdr:col>
      <xdr:colOff>1400175</xdr:colOff>
      <xdr:row>2</xdr:row>
      <xdr:rowOff>152400</xdr:rowOff>
    </xdr:to>
    <xdr:pic>
      <xdr:nvPicPr>
        <xdr:cNvPr id="1" name="Picture 2" descr="SMC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8575"/>
          <a:ext cx="1209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1828800</xdr:colOff>
      <xdr:row>0</xdr:row>
      <xdr:rowOff>9525</xdr:rowOff>
    </xdr:from>
    <xdr:to>
      <xdr:col>5</xdr:col>
      <xdr:colOff>2676525</xdr:colOff>
      <xdr:row>2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9525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5</xdr:row>
      <xdr:rowOff>123825</xdr:rowOff>
    </xdr:from>
    <xdr:to>
      <xdr:col>13</xdr:col>
      <xdr:colOff>581025</xdr:colOff>
      <xdr:row>25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33450"/>
          <a:ext cx="92583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tabSelected="1" view="pageBreakPreview" zoomScale="65" zoomScaleSheetLayoutView="65" zoomScalePageLayoutView="0" workbookViewId="0" topLeftCell="A19">
      <selection activeCell="B1" sqref="B1:F1"/>
    </sheetView>
  </sheetViews>
  <sheetFormatPr defaultColWidth="9.00390625" defaultRowHeight="12.75"/>
  <cols>
    <col min="1" max="1" width="9.125" style="1" customWidth="1"/>
    <col min="2" max="2" width="23.75390625" style="1" customWidth="1"/>
    <col min="3" max="3" width="10.875" style="1" customWidth="1"/>
    <col min="4" max="4" width="10.125" style="1" customWidth="1"/>
    <col min="5" max="5" width="15.25390625" style="1" customWidth="1"/>
    <col min="6" max="6" width="39.00390625" style="1" customWidth="1"/>
    <col min="7" max="16384" width="9.125" style="1" customWidth="1"/>
  </cols>
  <sheetData>
    <row r="1" spans="2:6" ht="26.25">
      <c r="B1" s="190" t="s">
        <v>90</v>
      </c>
      <c r="C1" s="190"/>
      <c r="D1" s="190"/>
      <c r="E1" s="190"/>
      <c r="F1" s="190"/>
    </row>
    <row r="2" spans="2:16" ht="20.25">
      <c r="B2" s="191" t="s">
        <v>91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2:16" ht="20.25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2:10" ht="16.5">
      <c r="B4" s="2"/>
      <c r="C4" s="3"/>
      <c r="D4" s="2"/>
      <c r="E4" s="2"/>
      <c r="F4" s="4"/>
      <c r="I4" s="78"/>
      <c r="J4" s="78"/>
    </row>
    <row r="5" spans="2:10" ht="14.25">
      <c r="B5" s="5" t="s">
        <v>0</v>
      </c>
      <c r="C5" s="6"/>
      <c r="D5" s="92" t="s">
        <v>89</v>
      </c>
      <c r="E5" s="38"/>
      <c r="F5" s="38"/>
      <c r="I5" s="79"/>
      <c r="J5" s="79"/>
    </row>
    <row r="6" spans="2:10" ht="14.25">
      <c r="B6" s="5" t="s">
        <v>1</v>
      </c>
      <c r="C6" s="6"/>
      <c r="D6" s="93" t="s">
        <v>88</v>
      </c>
      <c r="E6" s="38"/>
      <c r="F6" s="38"/>
      <c r="I6" s="78"/>
      <c r="J6" s="78"/>
    </row>
    <row r="7" spans="2:10" ht="14.25">
      <c r="B7" s="5" t="s">
        <v>2</v>
      </c>
      <c r="C7" s="6"/>
      <c r="D7" s="93" t="s">
        <v>79</v>
      </c>
      <c r="E7" s="38"/>
      <c r="F7" s="38"/>
      <c r="I7" s="79"/>
      <c r="J7" s="79"/>
    </row>
    <row r="8" spans="2:10" ht="14.25">
      <c r="B8" s="5" t="s">
        <v>3</v>
      </c>
      <c r="C8" s="6"/>
      <c r="D8" s="38" t="s">
        <v>92</v>
      </c>
      <c r="E8" s="38"/>
      <c r="F8" s="38"/>
      <c r="I8" s="78"/>
      <c r="J8" s="78"/>
    </row>
    <row r="9" spans="2:10" ht="14.25">
      <c r="B9" s="5"/>
      <c r="C9" s="6"/>
      <c r="D9" s="93"/>
      <c r="E9" s="38"/>
      <c r="F9" s="38"/>
      <c r="I9" s="79"/>
      <c r="J9" s="79"/>
    </row>
    <row r="10" spans="2:10" ht="14.25">
      <c r="B10" s="5" t="s">
        <v>4</v>
      </c>
      <c r="C10" s="7"/>
      <c r="D10" s="38" t="s">
        <v>93</v>
      </c>
      <c r="E10" s="38"/>
      <c r="F10" s="41"/>
      <c r="I10" s="78"/>
      <c r="J10" s="78"/>
    </row>
    <row r="11" spans="2:10" ht="14.25">
      <c r="B11" s="8" t="s">
        <v>74</v>
      </c>
      <c r="C11" s="7"/>
      <c r="D11" s="93" t="s">
        <v>224</v>
      </c>
      <c r="E11" s="39"/>
      <c r="F11" s="40"/>
      <c r="I11" s="80"/>
      <c r="J11" s="80"/>
    </row>
    <row r="12" spans="2:10" ht="14.25">
      <c r="B12" s="8" t="s">
        <v>5</v>
      </c>
      <c r="C12" s="7"/>
      <c r="D12" s="38" t="s">
        <v>94</v>
      </c>
      <c r="E12" s="39"/>
      <c r="F12" s="40"/>
      <c r="I12" s="80"/>
      <c r="J12" s="80"/>
    </row>
    <row r="13" spans="2:10" ht="14.25">
      <c r="B13" s="8"/>
      <c r="C13" s="7"/>
      <c r="D13" s="93"/>
      <c r="E13" s="39"/>
      <c r="F13" s="40"/>
      <c r="I13" s="80"/>
      <c r="J13" s="80"/>
    </row>
    <row r="14" spans="2:10" ht="14.25">
      <c r="B14" s="8"/>
      <c r="C14" s="7"/>
      <c r="D14" s="38"/>
      <c r="E14" s="39"/>
      <c r="F14" s="40"/>
      <c r="I14" s="80"/>
      <c r="J14" s="80"/>
    </row>
    <row r="15" spans="2:10" ht="14.25">
      <c r="B15" s="5" t="s">
        <v>6</v>
      </c>
      <c r="C15" s="7"/>
      <c r="D15" s="38" t="s">
        <v>95</v>
      </c>
      <c r="E15" s="38"/>
      <c r="F15" s="41"/>
      <c r="I15" s="80"/>
      <c r="J15" s="80"/>
    </row>
    <row r="16" spans="2:6" ht="14.25">
      <c r="B16" s="5" t="s">
        <v>8</v>
      </c>
      <c r="C16" s="7" t="s">
        <v>75</v>
      </c>
      <c r="D16" s="38" t="s">
        <v>97</v>
      </c>
      <c r="E16" s="38"/>
      <c r="F16" s="41"/>
    </row>
    <row r="17" spans="2:11" ht="15">
      <c r="B17" s="5" t="s">
        <v>9</v>
      </c>
      <c r="C17" s="7" t="s">
        <v>76</v>
      </c>
      <c r="D17" s="42" t="s">
        <v>98</v>
      </c>
      <c r="E17" s="38"/>
      <c r="F17" s="41"/>
      <c r="I17" s="9"/>
      <c r="J17" s="9"/>
      <c r="K17" s="10"/>
    </row>
    <row r="18" spans="2:11" ht="15">
      <c r="B18" s="5" t="s">
        <v>40</v>
      </c>
      <c r="C18" s="7" t="s">
        <v>233</v>
      </c>
      <c r="D18" s="42" t="s">
        <v>96</v>
      </c>
      <c r="E18" s="38"/>
      <c r="F18" s="41"/>
      <c r="I18" s="9"/>
      <c r="J18" s="9"/>
      <c r="K18" s="10"/>
    </row>
    <row r="19" spans="2:11" ht="15">
      <c r="B19" s="5" t="s">
        <v>40</v>
      </c>
      <c r="C19" s="7" t="s">
        <v>85</v>
      </c>
      <c r="D19" s="42" t="s">
        <v>228</v>
      </c>
      <c r="E19" s="38"/>
      <c r="F19" s="41"/>
      <c r="I19" s="9"/>
      <c r="J19" s="9"/>
      <c r="K19" s="10"/>
    </row>
    <row r="20" spans="2:11" ht="15">
      <c r="B20" s="5" t="s">
        <v>78</v>
      </c>
      <c r="C20" s="7" t="s">
        <v>77</v>
      </c>
      <c r="D20" s="42" t="s">
        <v>99</v>
      </c>
      <c r="E20" s="38"/>
      <c r="F20" s="41"/>
      <c r="I20" s="9"/>
      <c r="J20" s="9"/>
      <c r="K20" s="10"/>
    </row>
    <row r="21" spans="2:11" ht="15">
      <c r="B21" s="5"/>
      <c r="C21" s="7"/>
      <c r="D21" s="42"/>
      <c r="E21" s="38"/>
      <c r="F21" s="41"/>
      <c r="I21" s="9"/>
      <c r="J21" s="9"/>
      <c r="K21" s="10"/>
    </row>
    <row r="22" spans="2:6" ht="14.25">
      <c r="B22" s="11" t="s">
        <v>10</v>
      </c>
      <c r="C22" s="7"/>
      <c r="D22" s="38"/>
      <c r="E22" s="38"/>
      <c r="F22" s="41"/>
    </row>
    <row r="23" spans="2:6" ht="14.25">
      <c r="B23" s="5" t="s">
        <v>11</v>
      </c>
      <c r="C23" s="7" t="s">
        <v>75</v>
      </c>
      <c r="D23" s="38" t="s">
        <v>226</v>
      </c>
      <c r="E23" s="38"/>
      <c r="F23" s="41"/>
    </row>
    <row r="24" spans="2:6" ht="14.25">
      <c r="B24" s="5"/>
      <c r="C24" s="7"/>
      <c r="D24" s="38" t="s">
        <v>227</v>
      </c>
      <c r="E24" s="38"/>
      <c r="F24" s="41"/>
    </row>
    <row r="25" spans="2:6" ht="14.25">
      <c r="B25" s="5"/>
      <c r="C25" s="7"/>
      <c r="D25" s="38"/>
      <c r="E25" s="38"/>
      <c r="F25" s="41"/>
    </row>
    <row r="26" spans="2:6" ht="14.25">
      <c r="B26" s="5" t="s">
        <v>12</v>
      </c>
      <c r="C26" s="7" t="s">
        <v>76</v>
      </c>
      <c r="D26" s="38" t="s">
        <v>226</v>
      </c>
      <c r="E26" s="38"/>
      <c r="F26" s="41"/>
    </row>
    <row r="27" spans="2:6" ht="14.25">
      <c r="B27" s="5"/>
      <c r="C27" s="7"/>
      <c r="D27" s="38" t="s">
        <v>227</v>
      </c>
      <c r="E27" s="38"/>
      <c r="F27" s="41"/>
    </row>
    <row r="28" spans="2:6" ht="14.25">
      <c r="B28" s="5"/>
      <c r="C28" s="7"/>
      <c r="D28" s="42"/>
      <c r="E28" s="38"/>
      <c r="F28" s="41"/>
    </row>
    <row r="29" spans="2:6" ht="14.25">
      <c r="B29" s="5" t="s">
        <v>39</v>
      </c>
      <c r="C29" s="7" t="s">
        <v>234</v>
      </c>
      <c r="D29" s="42" t="s">
        <v>100</v>
      </c>
      <c r="E29" s="38"/>
      <c r="F29" s="41"/>
    </row>
    <row r="30" spans="2:6" ht="14.25">
      <c r="B30" s="5"/>
      <c r="C30" s="7"/>
      <c r="D30" s="42" t="s">
        <v>229</v>
      </c>
      <c r="E30" s="38"/>
      <c r="F30" s="41"/>
    </row>
    <row r="31" spans="2:6" ht="14.25">
      <c r="B31" s="5"/>
      <c r="C31" s="7"/>
      <c r="D31" s="42"/>
      <c r="E31" s="38"/>
      <c r="F31" s="41"/>
    </row>
    <row r="32" spans="2:6" ht="14.25">
      <c r="B32" s="5" t="s">
        <v>12</v>
      </c>
      <c r="C32" s="7" t="s">
        <v>77</v>
      </c>
      <c r="D32" s="42" t="s">
        <v>230</v>
      </c>
      <c r="E32" s="38"/>
      <c r="F32" s="41"/>
    </row>
    <row r="33" spans="2:6" ht="14.25">
      <c r="B33" s="5"/>
      <c r="C33" s="7"/>
      <c r="D33" s="38" t="s">
        <v>231</v>
      </c>
      <c r="E33" s="38"/>
      <c r="F33" s="41"/>
    </row>
    <row r="34" spans="2:6" ht="14.25">
      <c r="B34" s="5"/>
      <c r="C34" s="7"/>
      <c r="D34" s="38" t="s">
        <v>232</v>
      </c>
      <c r="E34" s="38"/>
      <c r="F34" s="41"/>
    </row>
    <row r="35" spans="2:6" ht="14.25">
      <c r="B35" s="5"/>
      <c r="C35" s="7"/>
      <c r="D35" s="42"/>
      <c r="E35" s="38"/>
      <c r="F35" s="41"/>
    </row>
    <row r="36" spans="2:6" ht="14.25">
      <c r="B36" s="11" t="s">
        <v>13</v>
      </c>
      <c r="C36" s="47" t="s">
        <v>85</v>
      </c>
      <c r="D36" s="38" t="s">
        <v>101</v>
      </c>
      <c r="E36" s="38"/>
      <c r="F36" s="41"/>
    </row>
    <row r="37" spans="2:9" ht="14.25">
      <c r="B37" s="73"/>
      <c r="C37" s="73"/>
      <c r="D37" s="38" t="s">
        <v>95</v>
      </c>
      <c r="E37" s="38"/>
      <c r="F37" s="41"/>
      <c r="G37" s="42"/>
      <c r="H37" s="38"/>
      <c r="I37" s="41"/>
    </row>
    <row r="38" spans="2:6" ht="14.25">
      <c r="B38" s="73"/>
      <c r="C38" s="73"/>
      <c r="D38" s="42" t="s">
        <v>100</v>
      </c>
      <c r="E38" s="38"/>
      <c r="F38" s="41"/>
    </row>
    <row r="39" spans="2:6" ht="14.25">
      <c r="B39" s="73"/>
      <c r="C39" s="73"/>
      <c r="D39" s="38"/>
      <c r="E39" s="38"/>
      <c r="F39" s="38"/>
    </row>
    <row r="40" spans="2:6" ht="14.25">
      <c r="B40" s="5" t="s">
        <v>14</v>
      </c>
      <c r="C40" s="7"/>
      <c r="D40" s="38" t="s">
        <v>248</v>
      </c>
      <c r="E40" s="38"/>
      <c r="F40" s="38"/>
    </row>
    <row r="41" spans="2:6" ht="14.25">
      <c r="B41" s="5"/>
      <c r="C41" s="7"/>
      <c r="D41" s="38" t="s">
        <v>249</v>
      </c>
      <c r="E41" s="94"/>
      <c r="F41" s="38"/>
    </row>
    <row r="42" spans="2:6" ht="14.25">
      <c r="B42" s="5"/>
      <c r="C42" s="7"/>
      <c r="D42" s="38" t="s">
        <v>250</v>
      </c>
      <c r="E42" s="94"/>
      <c r="F42" s="38"/>
    </row>
    <row r="43" spans="2:6" ht="14.25">
      <c r="B43" s="5"/>
      <c r="C43" s="7"/>
      <c r="D43" s="38" t="s">
        <v>277</v>
      </c>
      <c r="E43" s="94"/>
      <c r="F43" s="38"/>
    </row>
    <row r="44" spans="2:6" ht="14.25">
      <c r="B44" s="5"/>
      <c r="C44" s="7"/>
      <c r="D44" s="38" t="s">
        <v>297</v>
      </c>
      <c r="E44" s="94"/>
      <c r="F44" s="38"/>
    </row>
    <row r="45" spans="2:6" ht="14.25">
      <c r="B45" s="5" t="s">
        <v>15</v>
      </c>
      <c r="C45" s="7"/>
      <c r="D45" s="194" t="s">
        <v>298</v>
      </c>
      <c r="E45" s="194"/>
      <c r="F45" s="194"/>
    </row>
    <row r="46" spans="2:6" ht="14.25">
      <c r="B46" s="5"/>
      <c r="C46" s="5"/>
      <c r="D46" s="194" t="s">
        <v>299</v>
      </c>
      <c r="E46" s="194"/>
      <c r="F46" s="194"/>
    </row>
    <row r="47" spans="2:6" ht="14.25">
      <c r="B47" s="5"/>
      <c r="C47" s="5"/>
      <c r="D47" s="95"/>
      <c r="E47" s="95"/>
      <c r="F47" s="95"/>
    </row>
    <row r="48" spans="2:6" ht="14.25">
      <c r="B48" s="5" t="s">
        <v>16</v>
      </c>
      <c r="C48" s="5"/>
      <c r="D48" s="194" t="s">
        <v>251</v>
      </c>
      <c r="E48" s="194"/>
      <c r="F48" s="194"/>
    </row>
    <row r="49" spans="2:6" ht="14.25">
      <c r="B49" s="5"/>
      <c r="C49" s="5"/>
      <c r="D49" s="5"/>
      <c r="E49" s="5"/>
      <c r="F49" s="5"/>
    </row>
    <row r="50" spans="2:6" ht="14.25">
      <c r="B50" s="7" t="s">
        <v>17</v>
      </c>
      <c r="C50" s="5"/>
      <c r="D50" s="5"/>
      <c r="E50" s="5"/>
      <c r="F50" s="5"/>
    </row>
    <row r="51" spans="2:6" ht="14.25">
      <c r="B51" s="7"/>
      <c r="C51" s="5"/>
      <c r="D51" s="5"/>
      <c r="E51" s="5"/>
      <c r="F51" s="5"/>
    </row>
    <row r="52" spans="2:6" ht="14.25">
      <c r="B52" s="7" t="s">
        <v>102</v>
      </c>
      <c r="C52" s="5"/>
      <c r="D52" s="5"/>
      <c r="E52" s="5"/>
      <c r="F52" s="5"/>
    </row>
    <row r="53" spans="2:6" ht="14.25">
      <c r="B53" s="7"/>
      <c r="C53" s="5"/>
      <c r="D53" s="5"/>
      <c r="E53" s="5"/>
      <c r="F53" s="5"/>
    </row>
    <row r="54" spans="2:6" ht="14.25">
      <c r="B54" s="12" t="s">
        <v>80</v>
      </c>
      <c r="C54" s="5"/>
      <c r="D54" s="5"/>
      <c r="E54" s="5"/>
      <c r="F54" s="5"/>
    </row>
    <row r="55" spans="2:6" ht="16.5">
      <c r="B55" s="12" t="s">
        <v>81</v>
      </c>
      <c r="C55" s="13"/>
      <c r="D55" s="13"/>
      <c r="E55" s="13"/>
      <c r="F55" s="13"/>
    </row>
    <row r="56" spans="2:6" ht="19.5" customHeight="1">
      <c r="B56" s="192" t="s">
        <v>103</v>
      </c>
      <c r="C56" s="193"/>
      <c r="D56" s="193"/>
      <c r="E56" s="193"/>
      <c r="F56" s="193"/>
    </row>
    <row r="57" spans="2:6" ht="12.75" customHeight="1">
      <c r="B57" s="193"/>
      <c r="C57" s="193"/>
      <c r="D57" s="193"/>
      <c r="E57" s="193"/>
      <c r="F57" s="193"/>
    </row>
    <row r="58" ht="57" customHeight="1"/>
  </sheetData>
  <sheetProtection/>
  <mergeCells count="7">
    <mergeCell ref="B1:F1"/>
    <mergeCell ref="B2:F2"/>
    <mergeCell ref="B56:F57"/>
    <mergeCell ref="G2:P2"/>
    <mergeCell ref="D45:F45"/>
    <mergeCell ref="D46:F46"/>
    <mergeCell ref="D48:F48"/>
  </mergeCells>
  <printOptions horizontalCentered="1"/>
  <pageMargins left="0.3937007874015748" right="0.3937007874015748" top="0.3937007874015748" bottom="0.5905511811023623" header="0.31496062992125984" footer="0.31496062992125984"/>
  <pageSetup fitToHeight="1" fitToWidth="1" horizontalDpi="300" verticalDpi="300" orientation="portrait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pane ySplit="7" topLeftCell="A19" activePane="bottomLeft" state="frozen"/>
      <selection pane="topLeft" activeCell="B1" sqref="B1:F1"/>
      <selection pane="bottomLeft" activeCell="A3" sqref="A3:B4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4.75390625" style="0" customWidth="1"/>
    <col min="4" max="4" width="26.75390625" style="0" customWidth="1"/>
    <col min="5" max="5" width="14.75390625" style="0" customWidth="1"/>
    <col min="6" max="6" width="9.25390625" style="16" customWidth="1"/>
  </cols>
  <sheetData>
    <row r="1" spans="1:7" ht="15" customHeight="1">
      <c r="A1" s="99" t="str">
        <f>+'EX-500'!A1:I1</f>
        <v>Soutěž: MiČR lodních modelářů žáků 2014; rybník Pražan, Borovany</v>
      </c>
      <c r="B1" s="99"/>
      <c r="C1" s="99"/>
      <c r="D1" s="99"/>
      <c r="E1" s="99"/>
      <c r="F1" s="99"/>
      <c r="G1" s="99"/>
    </row>
    <row r="2" spans="1:7" ht="15" customHeight="1">
      <c r="A2" s="99" t="str">
        <f>+'EX-500'!A2:I2</f>
        <v>Termín: 13. 6. 2014 - 15. 6. 2014</v>
      </c>
      <c r="B2" s="99"/>
      <c r="C2" s="99"/>
      <c r="D2" s="99"/>
      <c r="E2" s="99"/>
      <c r="F2" s="99"/>
      <c r="G2" s="99"/>
    </row>
    <row r="3" spans="1:5" ht="19.5" customHeight="1">
      <c r="A3" s="195" t="s">
        <v>278</v>
      </c>
      <c r="B3" s="195"/>
      <c r="C3" s="33"/>
      <c r="D3" s="15"/>
      <c r="E3" s="15"/>
    </row>
    <row r="4" spans="1:5" ht="19.5" customHeight="1">
      <c r="A4" s="195"/>
      <c r="B4" s="195"/>
      <c r="C4" s="33"/>
      <c r="D4" s="15"/>
      <c r="E4" s="15"/>
    </row>
    <row r="5" ht="12" customHeight="1" thickBot="1"/>
    <row r="6" spans="1:8" ht="12.75" customHeight="1" thickBot="1">
      <c r="A6" s="196" t="s">
        <v>18</v>
      </c>
      <c r="B6" s="197" t="s">
        <v>19</v>
      </c>
      <c r="C6" s="197" t="s">
        <v>45</v>
      </c>
      <c r="D6" s="197" t="s">
        <v>20</v>
      </c>
      <c r="E6" s="197" t="s">
        <v>21</v>
      </c>
      <c r="F6" s="198" t="s">
        <v>27</v>
      </c>
      <c r="G6" s="16"/>
      <c r="H6" s="16"/>
    </row>
    <row r="7" spans="1:8" ht="13.5" thickBot="1">
      <c r="A7" s="196"/>
      <c r="B7" s="197"/>
      <c r="C7" s="197"/>
      <c r="D7" s="197"/>
      <c r="E7" s="197"/>
      <c r="F7" s="198"/>
      <c r="G7" s="16"/>
      <c r="H7" s="16"/>
    </row>
    <row r="8" spans="1:8" ht="15" customHeight="1">
      <c r="A8" s="106" t="s">
        <v>47</v>
      </c>
      <c r="B8" s="157" t="s">
        <v>155</v>
      </c>
      <c r="C8" s="66" t="s">
        <v>168</v>
      </c>
      <c r="D8" s="161" t="s">
        <v>175</v>
      </c>
      <c r="E8" s="175" t="s">
        <v>186</v>
      </c>
      <c r="F8" s="85">
        <v>100</v>
      </c>
      <c r="G8" s="56"/>
      <c r="H8" s="16"/>
    </row>
    <row r="9" spans="1:8" ht="15" customHeight="1">
      <c r="A9" s="107">
        <v>2</v>
      </c>
      <c r="B9" s="140" t="s">
        <v>218</v>
      </c>
      <c r="C9" s="48" t="s">
        <v>128</v>
      </c>
      <c r="D9" s="168" t="s">
        <v>216</v>
      </c>
      <c r="E9" s="148" t="s">
        <v>222</v>
      </c>
      <c r="F9" s="77">
        <v>98</v>
      </c>
      <c r="G9" s="63"/>
      <c r="H9" s="54"/>
    </row>
    <row r="10" spans="1:8" ht="15" customHeight="1">
      <c r="A10" s="107">
        <v>3</v>
      </c>
      <c r="B10" s="49" t="s">
        <v>163</v>
      </c>
      <c r="C10" s="61" t="s">
        <v>130</v>
      </c>
      <c r="D10" s="145" t="s">
        <v>134</v>
      </c>
      <c r="E10" s="62" t="s">
        <v>192</v>
      </c>
      <c r="F10" s="77">
        <v>96</v>
      </c>
      <c r="G10" s="63"/>
      <c r="H10" s="54"/>
    </row>
    <row r="11" spans="1:8" ht="15" customHeight="1">
      <c r="A11" s="107" t="s">
        <v>288</v>
      </c>
      <c r="B11" s="49" t="s">
        <v>149</v>
      </c>
      <c r="C11" s="61" t="s">
        <v>127</v>
      </c>
      <c r="D11" s="62" t="s">
        <v>131</v>
      </c>
      <c r="E11" s="62" t="s">
        <v>180</v>
      </c>
      <c r="F11" s="77">
        <v>94</v>
      </c>
      <c r="G11" s="56"/>
      <c r="H11" s="16"/>
    </row>
    <row r="12" spans="1:8" ht="15" customHeight="1">
      <c r="A12" s="107" t="s">
        <v>288</v>
      </c>
      <c r="B12" s="49" t="s">
        <v>153</v>
      </c>
      <c r="C12" s="61" t="s">
        <v>167</v>
      </c>
      <c r="D12" s="145" t="s">
        <v>173</v>
      </c>
      <c r="E12" s="62" t="s">
        <v>184</v>
      </c>
      <c r="F12" s="77">
        <v>94</v>
      </c>
      <c r="G12" s="16"/>
      <c r="H12" s="16"/>
    </row>
    <row r="13" spans="1:8" ht="15" customHeight="1">
      <c r="A13" s="107" t="s">
        <v>288</v>
      </c>
      <c r="B13" s="49" t="s">
        <v>204</v>
      </c>
      <c r="C13" s="61" t="s">
        <v>130</v>
      </c>
      <c r="D13" s="62" t="s">
        <v>172</v>
      </c>
      <c r="E13" s="62"/>
      <c r="F13" s="77">
        <v>94</v>
      </c>
      <c r="G13" s="56"/>
      <c r="H13" s="16"/>
    </row>
    <row r="14" spans="1:8" ht="15" customHeight="1">
      <c r="A14" s="107" t="s">
        <v>288</v>
      </c>
      <c r="B14" s="49" t="s">
        <v>217</v>
      </c>
      <c r="C14" s="58" t="s">
        <v>128</v>
      </c>
      <c r="D14" s="143" t="s">
        <v>216</v>
      </c>
      <c r="E14" s="139" t="s">
        <v>221</v>
      </c>
      <c r="F14" s="77">
        <v>94</v>
      </c>
      <c r="G14" s="56"/>
      <c r="H14" s="16"/>
    </row>
    <row r="15" spans="1:8" ht="15" customHeight="1">
      <c r="A15" s="107" t="s">
        <v>288</v>
      </c>
      <c r="B15" s="49" t="s">
        <v>126</v>
      </c>
      <c r="C15" s="61" t="s">
        <v>128</v>
      </c>
      <c r="D15" s="76" t="s">
        <v>132</v>
      </c>
      <c r="E15" s="62" t="s">
        <v>265</v>
      </c>
      <c r="F15" s="105">
        <v>94</v>
      </c>
      <c r="G15" s="56"/>
      <c r="H15" s="16"/>
    </row>
    <row r="16" spans="1:8" ht="15" customHeight="1">
      <c r="A16" s="107" t="s">
        <v>288</v>
      </c>
      <c r="B16" s="49" t="s">
        <v>164</v>
      </c>
      <c r="C16" s="61" t="s">
        <v>128</v>
      </c>
      <c r="D16" s="50" t="s">
        <v>171</v>
      </c>
      <c r="E16" s="62" t="s">
        <v>197</v>
      </c>
      <c r="F16" s="77">
        <v>94</v>
      </c>
      <c r="G16" s="16"/>
      <c r="H16" s="16"/>
    </row>
    <row r="17" spans="1:8" ht="15" customHeight="1">
      <c r="A17" s="107">
        <v>10</v>
      </c>
      <c r="B17" s="49" t="s">
        <v>162</v>
      </c>
      <c r="C17" s="61" t="s">
        <v>128</v>
      </c>
      <c r="D17" s="147" t="s">
        <v>171</v>
      </c>
      <c r="E17" s="62" t="s">
        <v>181</v>
      </c>
      <c r="F17" s="77">
        <v>92</v>
      </c>
      <c r="G17" s="16"/>
      <c r="H17" s="16"/>
    </row>
    <row r="18" spans="1:8" ht="15" customHeight="1">
      <c r="A18" s="107">
        <v>11</v>
      </c>
      <c r="B18" s="49" t="s">
        <v>166</v>
      </c>
      <c r="C18" s="61" t="s">
        <v>167</v>
      </c>
      <c r="D18" s="160" t="s">
        <v>173</v>
      </c>
      <c r="E18" s="62" t="s">
        <v>199</v>
      </c>
      <c r="F18" s="77">
        <v>90</v>
      </c>
      <c r="G18" s="16"/>
      <c r="H18" s="16"/>
    </row>
    <row r="19" spans="1:8" ht="15" customHeight="1">
      <c r="A19" s="107" t="s">
        <v>289</v>
      </c>
      <c r="B19" s="51" t="s">
        <v>214</v>
      </c>
      <c r="C19" s="58" t="s">
        <v>128</v>
      </c>
      <c r="D19" s="57" t="s">
        <v>216</v>
      </c>
      <c r="E19" s="139" t="s">
        <v>219</v>
      </c>
      <c r="F19" s="77">
        <v>88</v>
      </c>
      <c r="G19" s="16"/>
      <c r="H19" s="16"/>
    </row>
    <row r="20" spans="1:8" ht="15" customHeight="1">
      <c r="A20" s="107" t="s">
        <v>289</v>
      </c>
      <c r="B20" s="52" t="s">
        <v>148</v>
      </c>
      <c r="C20" s="74" t="s">
        <v>128</v>
      </c>
      <c r="D20" s="162" t="s">
        <v>171</v>
      </c>
      <c r="E20" s="64" t="s">
        <v>178</v>
      </c>
      <c r="F20" s="77">
        <v>88</v>
      </c>
      <c r="G20" s="56"/>
      <c r="H20" s="16"/>
    </row>
    <row r="21" spans="1:8" ht="15" customHeight="1">
      <c r="A21" s="107" t="s">
        <v>289</v>
      </c>
      <c r="B21" s="51" t="s">
        <v>151</v>
      </c>
      <c r="C21" s="65" t="s">
        <v>127</v>
      </c>
      <c r="D21" s="76" t="s">
        <v>131</v>
      </c>
      <c r="E21" s="62" t="s">
        <v>182</v>
      </c>
      <c r="F21" s="77">
        <v>88</v>
      </c>
      <c r="G21" s="16"/>
      <c r="H21" s="16"/>
    </row>
    <row r="22" spans="1:8" ht="15" customHeight="1">
      <c r="A22" s="107" t="s">
        <v>289</v>
      </c>
      <c r="B22" s="49" t="s">
        <v>156</v>
      </c>
      <c r="C22" s="61" t="s">
        <v>169</v>
      </c>
      <c r="D22" s="145" t="s">
        <v>176</v>
      </c>
      <c r="E22" s="62" t="s">
        <v>187</v>
      </c>
      <c r="F22" s="77">
        <v>88</v>
      </c>
      <c r="G22" s="56"/>
      <c r="H22" s="16"/>
    </row>
    <row r="23" spans="1:8" ht="15" customHeight="1">
      <c r="A23" s="107" t="s">
        <v>289</v>
      </c>
      <c r="B23" s="49" t="s">
        <v>121</v>
      </c>
      <c r="C23" s="61" t="s">
        <v>127</v>
      </c>
      <c r="D23" s="50" t="s">
        <v>133</v>
      </c>
      <c r="E23" s="62" t="s">
        <v>188</v>
      </c>
      <c r="F23" s="77">
        <v>88</v>
      </c>
      <c r="G23" s="16"/>
      <c r="H23" s="16"/>
    </row>
    <row r="24" spans="1:8" ht="15" customHeight="1">
      <c r="A24" s="107" t="s">
        <v>289</v>
      </c>
      <c r="B24" s="49" t="s">
        <v>122</v>
      </c>
      <c r="C24" s="61" t="s">
        <v>129</v>
      </c>
      <c r="D24" s="50" t="s">
        <v>133</v>
      </c>
      <c r="E24" s="62" t="s">
        <v>189</v>
      </c>
      <c r="F24" s="77">
        <v>88</v>
      </c>
      <c r="G24" s="56"/>
      <c r="H24" s="16"/>
    </row>
    <row r="25" spans="1:8" ht="15" customHeight="1">
      <c r="A25" s="107" t="s">
        <v>289</v>
      </c>
      <c r="B25" s="51" t="s">
        <v>215</v>
      </c>
      <c r="C25" s="58" t="s">
        <v>128</v>
      </c>
      <c r="D25" s="57" t="s">
        <v>216</v>
      </c>
      <c r="E25" s="139" t="s">
        <v>220</v>
      </c>
      <c r="F25" s="77">
        <v>88</v>
      </c>
      <c r="G25" s="56"/>
      <c r="H25" s="16"/>
    </row>
    <row r="26" spans="1:8" ht="15" customHeight="1">
      <c r="A26" s="107" t="s">
        <v>289</v>
      </c>
      <c r="B26" s="51" t="s">
        <v>123</v>
      </c>
      <c r="C26" s="65" t="s">
        <v>127</v>
      </c>
      <c r="D26" s="62" t="s">
        <v>131</v>
      </c>
      <c r="E26" s="76" t="s">
        <v>190</v>
      </c>
      <c r="F26" s="77">
        <v>88</v>
      </c>
      <c r="G26" s="56"/>
      <c r="H26" s="16"/>
    </row>
    <row r="27" spans="1:8" ht="15" customHeight="1">
      <c r="A27" s="107" t="s">
        <v>289</v>
      </c>
      <c r="B27" s="49" t="s">
        <v>124</v>
      </c>
      <c r="C27" s="61" t="s">
        <v>127</v>
      </c>
      <c r="D27" s="145" t="s">
        <v>131</v>
      </c>
      <c r="E27" s="62" t="s">
        <v>191</v>
      </c>
      <c r="F27" s="77">
        <v>88</v>
      </c>
      <c r="G27" s="56"/>
      <c r="H27" s="16"/>
    </row>
    <row r="28" spans="1:8" ht="15" customHeight="1">
      <c r="A28" s="107" t="s">
        <v>289</v>
      </c>
      <c r="B28" s="49" t="s">
        <v>158</v>
      </c>
      <c r="C28" s="61" t="s">
        <v>128</v>
      </c>
      <c r="D28" s="146" t="s">
        <v>171</v>
      </c>
      <c r="E28" s="62" t="s">
        <v>193</v>
      </c>
      <c r="F28" s="77">
        <v>88</v>
      </c>
      <c r="G28" s="56"/>
      <c r="H28" s="16"/>
    </row>
    <row r="29" spans="1:8" ht="15" customHeight="1">
      <c r="A29" s="107" t="s">
        <v>289</v>
      </c>
      <c r="B29" s="49" t="s">
        <v>125</v>
      </c>
      <c r="C29" s="61" t="s">
        <v>130</v>
      </c>
      <c r="D29" s="145" t="s">
        <v>134</v>
      </c>
      <c r="E29" s="62" t="s">
        <v>225</v>
      </c>
      <c r="F29" s="77">
        <v>88</v>
      </c>
      <c r="G29" s="56"/>
      <c r="H29" s="16"/>
    </row>
    <row r="30" spans="1:8" ht="15" customHeight="1">
      <c r="A30" s="107" t="s">
        <v>289</v>
      </c>
      <c r="B30" s="51" t="s">
        <v>165</v>
      </c>
      <c r="C30" s="61" t="s">
        <v>169</v>
      </c>
      <c r="D30" s="76" t="s">
        <v>176</v>
      </c>
      <c r="E30" s="76" t="s">
        <v>198</v>
      </c>
      <c r="F30" s="77">
        <v>88</v>
      </c>
      <c r="G30" s="56"/>
      <c r="H30" s="16"/>
    </row>
    <row r="31" spans="1:8" ht="15" customHeight="1">
      <c r="A31" s="107">
        <v>24</v>
      </c>
      <c r="B31" s="49" t="s">
        <v>119</v>
      </c>
      <c r="C31" s="61" t="s">
        <v>127</v>
      </c>
      <c r="D31" s="145" t="s">
        <v>131</v>
      </c>
      <c r="E31" s="62" t="s">
        <v>179</v>
      </c>
      <c r="F31" s="77">
        <v>86</v>
      </c>
      <c r="G31" s="16"/>
      <c r="H31" s="16"/>
    </row>
    <row r="32" spans="1:8" ht="15" customHeight="1">
      <c r="A32" s="107">
        <v>25</v>
      </c>
      <c r="B32" s="51" t="s">
        <v>150</v>
      </c>
      <c r="C32" s="65" t="s">
        <v>130</v>
      </c>
      <c r="D32" s="62" t="s">
        <v>172</v>
      </c>
      <c r="E32" s="62" t="s">
        <v>181</v>
      </c>
      <c r="F32" s="77">
        <v>84</v>
      </c>
      <c r="G32" s="56"/>
      <c r="H32" s="16"/>
    </row>
    <row r="33" spans="1:8" ht="15" customHeight="1">
      <c r="A33" s="107">
        <v>26</v>
      </c>
      <c r="B33" s="49" t="s">
        <v>159</v>
      </c>
      <c r="C33" s="61" t="s">
        <v>128</v>
      </c>
      <c r="D33" s="145" t="s">
        <v>171</v>
      </c>
      <c r="E33" s="62" t="s">
        <v>194</v>
      </c>
      <c r="F33" s="77">
        <v>73</v>
      </c>
      <c r="G33" s="56"/>
      <c r="H33" s="16"/>
    </row>
    <row r="34" spans="1:8" ht="15" customHeight="1" thickBot="1">
      <c r="A34" s="109" t="s">
        <v>281</v>
      </c>
      <c r="B34" s="141" t="s">
        <v>152</v>
      </c>
      <c r="C34" s="142" t="s">
        <v>128</v>
      </c>
      <c r="D34" s="169" t="s">
        <v>171</v>
      </c>
      <c r="E34" s="149" t="s">
        <v>183</v>
      </c>
      <c r="F34" s="86">
        <v>67</v>
      </c>
      <c r="G34" s="16"/>
      <c r="H34" s="16"/>
    </row>
    <row r="35" ht="15" customHeight="1" thickBot="1"/>
    <row r="36" spans="2:6" ht="15" customHeight="1">
      <c r="B36" s="20" t="s">
        <v>32</v>
      </c>
      <c r="C36" s="206" t="s">
        <v>19</v>
      </c>
      <c r="D36" s="206"/>
      <c r="E36" s="34" t="s">
        <v>7</v>
      </c>
      <c r="F36" s="28"/>
    </row>
    <row r="37" spans="2:6" ht="15" customHeight="1">
      <c r="B37" s="24" t="s">
        <v>37</v>
      </c>
      <c r="C37" s="200" t="s">
        <v>110</v>
      </c>
      <c r="D37" s="200"/>
      <c r="E37" s="101" t="s">
        <v>111</v>
      </c>
      <c r="F37" s="35"/>
    </row>
    <row r="38" spans="2:6" ht="15" customHeight="1">
      <c r="B38" s="24" t="s">
        <v>38</v>
      </c>
      <c r="C38" s="200" t="s">
        <v>114</v>
      </c>
      <c r="D38" s="200"/>
      <c r="E38" s="101" t="s">
        <v>115</v>
      </c>
      <c r="F38" s="31"/>
    </row>
    <row r="39" spans="2:6" ht="15" customHeight="1">
      <c r="B39" s="24"/>
      <c r="C39" s="211"/>
      <c r="D39" s="211"/>
      <c r="E39" s="101"/>
      <c r="F39" s="31"/>
    </row>
    <row r="40" spans="2:6" ht="15" customHeight="1">
      <c r="B40" s="24"/>
      <c r="C40" s="211"/>
      <c r="D40" s="211"/>
      <c r="E40" s="101"/>
      <c r="F40" s="31"/>
    </row>
    <row r="41" spans="2:6" ht="15" customHeight="1">
      <c r="B41" s="22" t="s">
        <v>35</v>
      </c>
      <c r="C41" s="211" t="s">
        <v>104</v>
      </c>
      <c r="D41" s="211"/>
      <c r="E41" s="101" t="s">
        <v>105</v>
      </c>
      <c r="F41" s="30"/>
    </row>
    <row r="42" spans="2:6" ht="15" customHeight="1" thickBot="1">
      <c r="B42" s="26" t="s">
        <v>36</v>
      </c>
      <c r="C42" s="210" t="s">
        <v>242</v>
      </c>
      <c r="D42" s="210"/>
      <c r="E42" s="27"/>
      <c r="F42" s="36"/>
    </row>
    <row r="44" ht="12.75">
      <c r="E44" s="37"/>
    </row>
  </sheetData>
  <sheetProtection/>
  <mergeCells count="14">
    <mergeCell ref="D6:D7"/>
    <mergeCell ref="E6:E7"/>
    <mergeCell ref="C37:D37"/>
    <mergeCell ref="C38:D38"/>
    <mergeCell ref="A3:B4"/>
    <mergeCell ref="A6:A7"/>
    <mergeCell ref="B6:B7"/>
    <mergeCell ref="C6:C7"/>
    <mergeCell ref="F6:F7"/>
    <mergeCell ref="C42:D42"/>
    <mergeCell ref="C41:D41"/>
    <mergeCell ref="C39:D39"/>
    <mergeCell ref="C40:D40"/>
    <mergeCell ref="C36:D36"/>
  </mergeCells>
  <printOptions/>
  <pageMargins left="0.3937007874015748" right="0.3937007874015748" top="0.3937007874015748" bottom="0.5905511811023623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" sqref="E4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1">
      <pane ySplit="7" topLeftCell="A27" activePane="bottomLeft" state="frozen"/>
      <selection pane="topLeft" activeCell="B1" sqref="B1:F1"/>
      <selection pane="bottomLeft" activeCell="A3" sqref="A3:B4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4.75390625" style="0" customWidth="1"/>
    <col min="4" max="4" width="26.75390625" style="0" customWidth="1"/>
    <col min="5" max="8" width="6.75390625" style="16" customWidth="1"/>
    <col min="9" max="10" width="9.25390625" style="16" customWidth="1"/>
    <col min="11" max="12" width="5.875" style="16" customWidth="1"/>
  </cols>
  <sheetData>
    <row r="1" spans="1:13" ht="15" customHeight="1">
      <c r="A1" s="99" t="s">
        <v>87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" customHeight="1">
      <c r="A2" s="99" t="s">
        <v>86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7" ht="19.5" customHeight="1">
      <c r="A3" s="195" t="s">
        <v>49</v>
      </c>
      <c r="B3" s="195"/>
      <c r="C3" s="33"/>
      <c r="D3" s="15"/>
      <c r="E3" s="15"/>
      <c r="F3" s="15"/>
      <c r="G3" s="15"/>
    </row>
    <row r="4" spans="1:7" ht="19.5" customHeight="1">
      <c r="A4" s="195"/>
      <c r="B4" s="195"/>
      <c r="C4" s="33"/>
      <c r="D4" s="15"/>
      <c r="E4" s="15"/>
      <c r="F4" s="15"/>
      <c r="G4" s="15"/>
    </row>
    <row r="5" ht="12" customHeight="1" thickBot="1"/>
    <row r="6" spans="1:14" ht="12.75" customHeight="1" thickBot="1">
      <c r="A6" s="196" t="s">
        <v>18</v>
      </c>
      <c r="B6" s="197" t="s">
        <v>19</v>
      </c>
      <c r="C6" s="197" t="s">
        <v>45</v>
      </c>
      <c r="D6" s="197" t="s">
        <v>20</v>
      </c>
      <c r="E6" s="207" t="s">
        <v>25</v>
      </c>
      <c r="F6" s="207"/>
      <c r="G6" s="207"/>
      <c r="H6" s="207"/>
      <c r="I6" s="208" t="s">
        <v>27</v>
      </c>
      <c r="J6" s="208" t="s">
        <v>51</v>
      </c>
      <c r="K6" s="199" t="s">
        <v>83</v>
      </c>
      <c r="L6" s="198" t="s">
        <v>84</v>
      </c>
      <c r="M6" s="16"/>
      <c r="N6" s="16"/>
    </row>
    <row r="7" spans="1:14" ht="13.5" thickBot="1">
      <c r="A7" s="196"/>
      <c r="B7" s="197"/>
      <c r="C7" s="197"/>
      <c r="D7" s="197"/>
      <c r="E7" s="17" t="s">
        <v>28</v>
      </c>
      <c r="F7" s="17" t="s">
        <v>29</v>
      </c>
      <c r="G7" s="17" t="s">
        <v>30</v>
      </c>
      <c r="H7" s="17" t="s">
        <v>50</v>
      </c>
      <c r="I7" s="209"/>
      <c r="J7" s="209"/>
      <c r="K7" s="199"/>
      <c r="L7" s="198"/>
      <c r="M7" s="16"/>
      <c r="N7" s="16"/>
    </row>
    <row r="8" spans="1:14" ht="15" customHeight="1">
      <c r="A8" s="106" t="s">
        <v>47</v>
      </c>
      <c r="B8" s="157" t="s">
        <v>161</v>
      </c>
      <c r="C8" s="158" t="s">
        <v>170</v>
      </c>
      <c r="D8" s="159" t="s">
        <v>177</v>
      </c>
      <c r="E8" s="167">
        <v>70</v>
      </c>
      <c r="F8" s="66">
        <v>100</v>
      </c>
      <c r="G8" s="66">
        <v>100</v>
      </c>
      <c r="H8" s="66">
        <v>100</v>
      </c>
      <c r="I8" s="88">
        <f aca="true" t="shared" si="0" ref="I8:I44">+E8+F8+G8+H8-MIN(E8:H8)</f>
        <v>300</v>
      </c>
      <c r="J8" s="88">
        <f aca="true" t="shared" si="1" ref="J8:J44">(E8+F8+G8+H8-MIN(E8:H8))/3</f>
        <v>100</v>
      </c>
      <c r="K8" s="130"/>
      <c r="L8" s="85"/>
      <c r="M8" s="56">
        <f>MIN(E8:H8)</f>
        <v>70</v>
      </c>
      <c r="N8" s="16"/>
    </row>
    <row r="9" spans="1:14" ht="15" customHeight="1">
      <c r="A9" s="107" t="s">
        <v>65</v>
      </c>
      <c r="B9" s="51" t="s">
        <v>201</v>
      </c>
      <c r="C9" s="65" t="s">
        <v>167</v>
      </c>
      <c r="D9" s="146" t="s">
        <v>173</v>
      </c>
      <c r="E9" s="67">
        <v>100</v>
      </c>
      <c r="F9" s="67">
        <v>100</v>
      </c>
      <c r="G9" s="67">
        <v>90</v>
      </c>
      <c r="H9" s="165">
        <v>80</v>
      </c>
      <c r="I9" s="88">
        <f t="shared" si="0"/>
        <v>290</v>
      </c>
      <c r="J9" s="88">
        <f t="shared" si="1"/>
        <v>96.66666666666667</v>
      </c>
      <c r="K9" s="131">
        <v>90</v>
      </c>
      <c r="L9" s="77">
        <v>80</v>
      </c>
      <c r="M9" s="16"/>
      <c r="N9" s="16"/>
    </row>
    <row r="10" spans="1:14" ht="15" customHeight="1">
      <c r="A10" s="107" t="s">
        <v>66</v>
      </c>
      <c r="B10" s="49" t="s">
        <v>206</v>
      </c>
      <c r="C10" s="61" t="s">
        <v>128</v>
      </c>
      <c r="D10" s="76" t="s">
        <v>213</v>
      </c>
      <c r="E10" s="67">
        <v>90</v>
      </c>
      <c r="F10" s="67">
        <v>100</v>
      </c>
      <c r="G10" s="67">
        <v>100</v>
      </c>
      <c r="H10" s="165">
        <v>80</v>
      </c>
      <c r="I10" s="88">
        <f t="shared" si="0"/>
        <v>290</v>
      </c>
      <c r="J10" s="88">
        <f t="shared" si="1"/>
        <v>96.66666666666667</v>
      </c>
      <c r="K10" s="131">
        <v>90</v>
      </c>
      <c r="L10" s="77">
        <v>40</v>
      </c>
      <c r="M10" s="16"/>
      <c r="N10" s="16"/>
    </row>
    <row r="11" spans="1:14" ht="15" customHeight="1">
      <c r="A11" s="107" t="s">
        <v>67</v>
      </c>
      <c r="B11" s="49" t="s">
        <v>120</v>
      </c>
      <c r="C11" s="67" t="s">
        <v>128</v>
      </c>
      <c r="D11" s="62" t="s">
        <v>132</v>
      </c>
      <c r="E11" s="67">
        <v>90</v>
      </c>
      <c r="F11" s="165">
        <v>70</v>
      </c>
      <c r="G11" s="67">
        <v>100</v>
      </c>
      <c r="H11" s="67">
        <v>100</v>
      </c>
      <c r="I11" s="88">
        <f t="shared" si="0"/>
        <v>290</v>
      </c>
      <c r="J11" s="88">
        <f t="shared" si="1"/>
        <v>96.66666666666667</v>
      </c>
      <c r="K11" s="131">
        <v>70</v>
      </c>
      <c r="L11" s="77"/>
      <c r="M11" s="56">
        <f>MIN(E11:H11)</f>
        <v>70</v>
      </c>
      <c r="N11" s="16"/>
    </row>
    <row r="12" spans="1:14" ht="15" customHeight="1">
      <c r="A12" s="107" t="s">
        <v>68</v>
      </c>
      <c r="B12" s="49" t="s">
        <v>205</v>
      </c>
      <c r="C12" s="65" t="s">
        <v>167</v>
      </c>
      <c r="D12" s="62" t="s">
        <v>173</v>
      </c>
      <c r="E12" s="67">
        <v>100</v>
      </c>
      <c r="F12" s="67">
        <v>90</v>
      </c>
      <c r="G12" s="165">
        <v>70</v>
      </c>
      <c r="H12" s="67">
        <v>100</v>
      </c>
      <c r="I12" s="88">
        <f t="shared" si="0"/>
        <v>290</v>
      </c>
      <c r="J12" s="88">
        <f t="shared" si="1"/>
        <v>96.66666666666667</v>
      </c>
      <c r="K12" s="131">
        <v>60</v>
      </c>
      <c r="L12" s="77"/>
      <c r="M12" s="56">
        <f>MIN(E12:H12)</f>
        <v>70</v>
      </c>
      <c r="N12" s="16"/>
    </row>
    <row r="13" spans="1:14" ht="15" customHeight="1">
      <c r="A13" s="107" t="s">
        <v>69</v>
      </c>
      <c r="B13" s="49" t="s">
        <v>153</v>
      </c>
      <c r="C13" s="61" t="s">
        <v>167</v>
      </c>
      <c r="D13" s="146" t="s">
        <v>173</v>
      </c>
      <c r="E13" s="67">
        <v>100</v>
      </c>
      <c r="F13" s="67">
        <v>90</v>
      </c>
      <c r="G13" s="67">
        <v>90</v>
      </c>
      <c r="H13" s="165">
        <v>90</v>
      </c>
      <c r="I13" s="88">
        <f t="shared" si="0"/>
        <v>280</v>
      </c>
      <c r="J13" s="88">
        <f t="shared" si="1"/>
        <v>93.33333333333333</v>
      </c>
      <c r="K13" s="131">
        <v>100</v>
      </c>
      <c r="L13" s="77">
        <v>70</v>
      </c>
      <c r="M13" s="16"/>
      <c r="N13" s="16"/>
    </row>
    <row r="14" spans="1:14" s="55" customFormat="1" ht="15" customHeight="1">
      <c r="A14" s="107" t="s">
        <v>70</v>
      </c>
      <c r="B14" s="49" t="s">
        <v>203</v>
      </c>
      <c r="C14" s="61" t="s">
        <v>130</v>
      </c>
      <c r="D14" s="145" t="s">
        <v>172</v>
      </c>
      <c r="E14" s="67">
        <v>100</v>
      </c>
      <c r="F14" s="165">
        <v>70</v>
      </c>
      <c r="G14" s="67">
        <v>100</v>
      </c>
      <c r="H14" s="67">
        <v>80</v>
      </c>
      <c r="I14" s="88">
        <f t="shared" si="0"/>
        <v>280</v>
      </c>
      <c r="J14" s="88">
        <f t="shared" si="1"/>
        <v>93.33333333333333</v>
      </c>
      <c r="K14" s="132">
        <v>100</v>
      </c>
      <c r="L14" s="105">
        <v>50</v>
      </c>
      <c r="M14" s="63">
        <f>MIN(E14:H14)</f>
        <v>70</v>
      </c>
      <c r="N14" s="54"/>
    </row>
    <row r="15" spans="1:14" ht="15" customHeight="1">
      <c r="A15" s="107" t="s">
        <v>71</v>
      </c>
      <c r="B15" s="49" t="s">
        <v>150</v>
      </c>
      <c r="C15" s="61" t="s">
        <v>130</v>
      </c>
      <c r="D15" s="62" t="s">
        <v>172</v>
      </c>
      <c r="E15" s="67">
        <v>90</v>
      </c>
      <c r="F15" s="165">
        <v>70</v>
      </c>
      <c r="G15" s="67">
        <v>90</v>
      </c>
      <c r="H15" s="67">
        <v>100</v>
      </c>
      <c r="I15" s="88">
        <f t="shared" si="0"/>
        <v>280</v>
      </c>
      <c r="J15" s="88">
        <f t="shared" si="1"/>
        <v>93.33333333333333</v>
      </c>
      <c r="K15" s="131">
        <v>90</v>
      </c>
      <c r="L15" s="77"/>
      <c r="M15" s="56">
        <f>MIN(E15:H15)</f>
        <v>70</v>
      </c>
      <c r="N15" s="16"/>
    </row>
    <row r="16" spans="1:14" ht="15" customHeight="1">
      <c r="A16" s="107" t="s">
        <v>72</v>
      </c>
      <c r="B16" s="51" t="s">
        <v>152</v>
      </c>
      <c r="C16" s="65" t="s">
        <v>128</v>
      </c>
      <c r="D16" s="147" t="s">
        <v>171</v>
      </c>
      <c r="E16" s="165">
        <v>80</v>
      </c>
      <c r="F16" s="67">
        <v>90</v>
      </c>
      <c r="G16" s="67">
        <v>100</v>
      </c>
      <c r="H16" s="67">
        <v>90</v>
      </c>
      <c r="I16" s="88">
        <f t="shared" si="0"/>
        <v>280</v>
      </c>
      <c r="J16" s="88">
        <f t="shared" si="1"/>
        <v>93.33333333333333</v>
      </c>
      <c r="K16" s="131">
        <v>30</v>
      </c>
      <c r="L16" s="77"/>
      <c r="M16" s="56">
        <f>MIN(E16:H16)</f>
        <v>80</v>
      </c>
      <c r="N16" s="16"/>
    </row>
    <row r="17" spans="1:14" ht="15" customHeight="1">
      <c r="A17" s="107" t="s">
        <v>73</v>
      </c>
      <c r="B17" s="52" t="s">
        <v>200</v>
      </c>
      <c r="C17" s="74" t="s">
        <v>170</v>
      </c>
      <c r="D17" s="162" t="s">
        <v>177</v>
      </c>
      <c r="E17" s="67">
        <v>100</v>
      </c>
      <c r="F17" s="165">
        <v>70</v>
      </c>
      <c r="G17" s="67">
        <v>80</v>
      </c>
      <c r="H17" s="67">
        <v>90</v>
      </c>
      <c r="I17" s="88">
        <f t="shared" si="0"/>
        <v>270</v>
      </c>
      <c r="J17" s="88">
        <f t="shared" si="1"/>
        <v>90</v>
      </c>
      <c r="K17" s="131">
        <v>100</v>
      </c>
      <c r="L17" s="77"/>
      <c r="M17" s="16"/>
      <c r="N17" s="16"/>
    </row>
    <row r="18" spans="1:14" ht="15" customHeight="1">
      <c r="A18" s="107" t="s">
        <v>235</v>
      </c>
      <c r="B18" s="49" t="s">
        <v>204</v>
      </c>
      <c r="C18" s="61" t="s">
        <v>130</v>
      </c>
      <c r="D18" s="64" t="s">
        <v>172</v>
      </c>
      <c r="E18" s="67">
        <v>80</v>
      </c>
      <c r="F18" s="67">
        <v>100</v>
      </c>
      <c r="G18" s="165">
        <v>80</v>
      </c>
      <c r="H18" s="67">
        <v>90</v>
      </c>
      <c r="I18" s="88">
        <f t="shared" si="0"/>
        <v>270</v>
      </c>
      <c r="J18" s="88">
        <f t="shared" si="1"/>
        <v>90</v>
      </c>
      <c r="K18" s="131">
        <v>90</v>
      </c>
      <c r="L18" s="77"/>
      <c r="M18" s="16"/>
      <c r="N18" s="16"/>
    </row>
    <row r="19" spans="1:14" ht="15" customHeight="1">
      <c r="A19" s="107" t="s">
        <v>273</v>
      </c>
      <c r="B19" s="49" t="s">
        <v>217</v>
      </c>
      <c r="C19" s="44" t="s">
        <v>128</v>
      </c>
      <c r="D19" s="46" t="s">
        <v>216</v>
      </c>
      <c r="E19" s="165">
        <v>50</v>
      </c>
      <c r="F19" s="67">
        <v>100</v>
      </c>
      <c r="G19" s="67">
        <v>90</v>
      </c>
      <c r="H19" s="67">
        <v>80</v>
      </c>
      <c r="I19" s="88">
        <f t="shared" si="0"/>
        <v>270</v>
      </c>
      <c r="J19" s="88">
        <f t="shared" si="1"/>
        <v>90</v>
      </c>
      <c r="K19" s="131">
        <v>70</v>
      </c>
      <c r="L19" s="77">
        <v>90</v>
      </c>
      <c r="M19" s="56">
        <f>MIN(E19:H19)</f>
        <v>50</v>
      </c>
      <c r="N19" s="16"/>
    </row>
    <row r="20" spans="1:14" ht="15" customHeight="1">
      <c r="A20" s="107" t="s">
        <v>236</v>
      </c>
      <c r="B20" s="51" t="s">
        <v>223</v>
      </c>
      <c r="C20" s="48" t="s">
        <v>128</v>
      </c>
      <c r="D20" s="163" t="s">
        <v>216</v>
      </c>
      <c r="E20" s="67">
        <v>100</v>
      </c>
      <c r="F20" s="67">
        <v>90</v>
      </c>
      <c r="G20" s="67">
        <v>80</v>
      </c>
      <c r="H20" s="165">
        <v>80</v>
      </c>
      <c r="I20" s="88">
        <f t="shared" si="0"/>
        <v>270</v>
      </c>
      <c r="J20" s="88">
        <f t="shared" si="1"/>
        <v>90</v>
      </c>
      <c r="K20" s="131">
        <v>70</v>
      </c>
      <c r="L20" s="77">
        <v>30</v>
      </c>
      <c r="M20" s="16"/>
      <c r="N20" s="16"/>
    </row>
    <row r="21" spans="1:14" ht="15" customHeight="1">
      <c r="A21" s="107" t="s">
        <v>274</v>
      </c>
      <c r="B21" s="140" t="s">
        <v>218</v>
      </c>
      <c r="C21" s="48" t="s">
        <v>128</v>
      </c>
      <c r="D21" s="144" t="s">
        <v>216</v>
      </c>
      <c r="E21" s="67">
        <v>100</v>
      </c>
      <c r="F21" s="67">
        <v>90</v>
      </c>
      <c r="G21" s="165">
        <v>70</v>
      </c>
      <c r="H21" s="67">
        <v>80</v>
      </c>
      <c r="I21" s="88">
        <f t="shared" si="0"/>
        <v>270</v>
      </c>
      <c r="J21" s="88">
        <f t="shared" si="1"/>
        <v>90</v>
      </c>
      <c r="K21" s="131">
        <v>40</v>
      </c>
      <c r="L21" s="77">
        <v>80</v>
      </c>
      <c r="M21" s="56">
        <f>MIN(E21:H21)</f>
        <v>70</v>
      </c>
      <c r="N21" s="16"/>
    </row>
    <row r="22" spans="1:14" ht="15" customHeight="1">
      <c r="A22" s="107" t="s">
        <v>275</v>
      </c>
      <c r="B22" s="49" t="s">
        <v>202</v>
      </c>
      <c r="C22" s="61" t="s">
        <v>170</v>
      </c>
      <c r="D22" s="50" t="s">
        <v>177</v>
      </c>
      <c r="E22" s="67">
        <v>100</v>
      </c>
      <c r="F22" s="67">
        <v>90</v>
      </c>
      <c r="G22" s="67">
        <v>80</v>
      </c>
      <c r="H22" s="165">
        <v>30</v>
      </c>
      <c r="I22" s="88">
        <f t="shared" si="0"/>
        <v>270</v>
      </c>
      <c r="J22" s="88">
        <f t="shared" si="1"/>
        <v>90</v>
      </c>
      <c r="K22" s="131">
        <v>40</v>
      </c>
      <c r="L22" s="77">
        <v>50</v>
      </c>
      <c r="M22" s="16"/>
      <c r="N22" s="16"/>
    </row>
    <row r="23" spans="1:14" ht="15" customHeight="1">
      <c r="A23" s="107" t="s">
        <v>267</v>
      </c>
      <c r="B23" s="51" t="s">
        <v>215</v>
      </c>
      <c r="C23" s="48" t="s">
        <v>128</v>
      </c>
      <c r="D23" s="46" t="s">
        <v>216</v>
      </c>
      <c r="E23" s="67">
        <v>60</v>
      </c>
      <c r="F23" s="67">
        <v>100</v>
      </c>
      <c r="G23" s="165">
        <v>60</v>
      </c>
      <c r="H23" s="67">
        <v>100</v>
      </c>
      <c r="I23" s="88">
        <f t="shared" si="0"/>
        <v>260</v>
      </c>
      <c r="J23" s="88">
        <f t="shared" si="1"/>
        <v>86.66666666666667</v>
      </c>
      <c r="K23" s="131"/>
      <c r="L23" s="77"/>
      <c r="M23" s="56">
        <f>MIN(E23:H23)</f>
        <v>60</v>
      </c>
      <c r="N23" s="16"/>
    </row>
    <row r="24" spans="1:14" ht="15" customHeight="1">
      <c r="A24" s="107" t="s">
        <v>267</v>
      </c>
      <c r="B24" s="49" t="s">
        <v>209</v>
      </c>
      <c r="C24" s="61" t="s">
        <v>128</v>
      </c>
      <c r="D24" s="62" t="s">
        <v>213</v>
      </c>
      <c r="E24" s="165">
        <v>40</v>
      </c>
      <c r="F24" s="67">
        <v>90</v>
      </c>
      <c r="G24" s="67">
        <v>90</v>
      </c>
      <c r="H24" s="67">
        <v>80</v>
      </c>
      <c r="I24" s="88">
        <f t="shared" si="0"/>
        <v>260</v>
      </c>
      <c r="J24" s="88">
        <f t="shared" si="1"/>
        <v>86.66666666666667</v>
      </c>
      <c r="K24" s="131"/>
      <c r="L24" s="77"/>
      <c r="M24" s="56">
        <f>MIN(E24:H24)</f>
        <v>40</v>
      </c>
      <c r="N24" s="16"/>
    </row>
    <row r="25" spans="1:14" ht="15" customHeight="1">
      <c r="A25" s="107" t="s">
        <v>267</v>
      </c>
      <c r="B25" s="49" t="s">
        <v>210</v>
      </c>
      <c r="C25" s="61" t="s">
        <v>170</v>
      </c>
      <c r="D25" s="145" t="s">
        <v>177</v>
      </c>
      <c r="E25" s="165">
        <v>70</v>
      </c>
      <c r="F25" s="67">
        <v>80</v>
      </c>
      <c r="G25" s="67">
        <v>90</v>
      </c>
      <c r="H25" s="67">
        <v>90</v>
      </c>
      <c r="I25" s="88">
        <f t="shared" si="0"/>
        <v>260</v>
      </c>
      <c r="J25" s="88">
        <f t="shared" si="1"/>
        <v>86.66666666666667</v>
      </c>
      <c r="K25" s="131"/>
      <c r="L25" s="77"/>
      <c r="M25" s="16"/>
      <c r="N25" s="16"/>
    </row>
    <row r="26" spans="1:14" ht="15" customHeight="1">
      <c r="A26" s="107">
        <v>19</v>
      </c>
      <c r="B26" s="51" t="s">
        <v>214</v>
      </c>
      <c r="C26" s="150" t="s">
        <v>128</v>
      </c>
      <c r="D26" s="151" t="s">
        <v>216</v>
      </c>
      <c r="E26" s="67">
        <v>90</v>
      </c>
      <c r="F26" s="67">
        <v>100</v>
      </c>
      <c r="G26" s="165">
        <v>50</v>
      </c>
      <c r="H26" s="67">
        <v>60</v>
      </c>
      <c r="I26" s="88">
        <f t="shared" si="0"/>
        <v>250</v>
      </c>
      <c r="J26" s="88">
        <f t="shared" si="1"/>
        <v>83.33333333333333</v>
      </c>
      <c r="K26" s="131"/>
      <c r="L26" s="77"/>
      <c r="M26" s="16"/>
      <c r="N26" s="16"/>
    </row>
    <row r="27" spans="1:14" ht="15" customHeight="1">
      <c r="A27" s="107" t="s">
        <v>268</v>
      </c>
      <c r="B27" s="49" t="s">
        <v>266</v>
      </c>
      <c r="C27" s="61" t="s">
        <v>130</v>
      </c>
      <c r="D27" s="50" t="s">
        <v>174</v>
      </c>
      <c r="E27" s="165">
        <v>60</v>
      </c>
      <c r="F27" s="67">
        <v>90</v>
      </c>
      <c r="G27" s="67">
        <v>70</v>
      </c>
      <c r="H27" s="67">
        <v>80</v>
      </c>
      <c r="I27" s="88">
        <f t="shared" si="0"/>
        <v>240</v>
      </c>
      <c r="J27" s="88">
        <f t="shared" si="1"/>
        <v>80</v>
      </c>
      <c r="K27" s="131"/>
      <c r="L27" s="77"/>
      <c r="M27" s="56">
        <f>MIN(E27:H27)</f>
        <v>60</v>
      </c>
      <c r="N27" s="16"/>
    </row>
    <row r="28" spans="1:14" ht="15" customHeight="1">
      <c r="A28" s="107" t="s">
        <v>268</v>
      </c>
      <c r="B28" s="49" t="s">
        <v>211</v>
      </c>
      <c r="C28" s="61" t="s">
        <v>170</v>
      </c>
      <c r="D28" s="76" t="s">
        <v>177</v>
      </c>
      <c r="E28" s="67">
        <v>70</v>
      </c>
      <c r="F28" s="67">
        <v>70</v>
      </c>
      <c r="G28" s="67">
        <v>100</v>
      </c>
      <c r="H28" s="165">
        <v>40</v>
      </c>
      <c r="I28" s="88">
        <f t="shared" si="0"/>
        <v>240</v>
      </c>
      <c r="J28" s="88">
        <f t="shared" si="1"/>
        <v>80</v>
      </c>
      <c r="K28" s="131"/>
      <c r="L28" s="77"/>
      <c r="M28" s="56">
        <f>MIN(E28:H28)</f>
        <v>40</v>
      </c>
      <c r="N28" s="16"/>
    </row>
    <row r="29" spans="1:14" ht="15" customHeight="1">
      <c r="A29" s="107" t="s">
        <v>268</v>
      </c>
      <c r="B29" s="49" t="s">
        <v>166</v>
      </c>
      <c r="C29" s="61" t="s">
        <v>167</v>
      </c>
      <c r="D29" s="76" t="s">
        <v>173</v>
      </c>
      <c r="E29" s="67">
        <v>60</v>
      </c>
      <c r="F29" s="165">
        <v>60</v>
      </c>
      <c r="G29" s="67">
        <v>90</v>
      </c>
      <c r="H29" s="67">
        <v>90</v>
      </c>
      <c r="I29" s="88">
        <f t="shared" si="0"/>
        <v>240</v>
      </c>
      <c r="J29" s="88">
        <f t="shared" si="1"/>
        <v>80</v>
      </c>
      <c r="K29" s="131"/>
      <c r="L29" s="77"/>
      <c r="M29" s="56">
        <f>MIN(E29:H29)</f>
        <v>60</v>
      </c>
      <c r="N29" s="16"/>
    </row>
    <row r="30" spans="1:14" ht="15" customHeight="1">
      <c r="A30" s="107" t="s">
        <v>269</v>
      </c>
      <c r="B30" s="49" t="s">
        <v>148</v>
      </c>
      <c r="C30" s="61" t="s">
        <v>128</v>
      </c>
      <c r="D30" s="50" t="s">
        <v>171</v>
      </c>
      <c r="E30" s="67">
        <v>70</v>
      </c>
      <c r="F30" s="67">
        <v>100</v>
      </c>
      <c r="G30" s="165">
        <v>50</v>
      </c>
      <c r="H30" s="67">
        <v>60</v>
      </c>
      <c r="I30" s="88">
        <f t="shared" si="0"/>
        <v>230</v>
      </c>
      <c r="J30" s="88">
        <f t="shared" si="1"/>
        <v>76.66666666666667</v>
      </c>
      <c r="K30" s="131"/>
      <c r="L30" s="77"/>
      <c r="M30" s="16"/>
      <c r="N30" s="16"/>
    </row>
    <row r="31" spans="1:14" ht="15" customHeight="1">
      <c r="A31" s="107" t="s">
        <v>269</v>
      </c>
      <c r="B31" s="51" t="s">
        <v>208</v>
      </c>
      <c r="C31" s="65" t="s">
        <v>128</v>
      </c>
      <c r="D31" s="146" t="s">
        <v>213</v>
      </c>
      <c r="E31" s="67">
        <v>80</v>
      </c>
      <c r="F31" s="67">
        <v>80</v>
      </c>
      <c r="G31" s="67">
        <v>70</v>
      </c>
      <c r="H31" s="165">
        <v>30</v>
      </c>
      <c r="I31" s="88">
        <f t="shared" si="0"/>
        <v>230</v>
      </c>
      <c r="J31" s="88">
        <f t="shared" si="1"/>
        <v>76.66666666666667</v>
      </c>
      <c r="K31" s="131"/>
      <c r="L31" s="77"/>
      <c r="M31" s="56">
        <f>MIN(E31:H31)</f>
        <v>30</v>
      </c>
      <c r="N31" s="16"/>
    </row>
    <row r="32" spans="1:14" ht="15" customHeight="1">
      <c r="A32" s="107" t="s">
        <v>269</v>
      </c>
      <c r="B32" s="49" t="s">
        <v>159</v>
      </c>
      <c r="C32" s="61" t="s">
        <v>128</v>
      </c>
      <c r="D32" s="145" t="s">
        <v>171</v>
      </c>
      <c r="E32" s="67">
        <v>60</v>
      </c>
      <c r="F32" s="67">
        <v>80</v>
      </c>
      <c r="G32" s="165">
        <v>50</v>
      </c>
      <c r="H32" s="67">
        <v>90</v>
      </c>
      <c r="I32" s="88">
        <f t="shared" si="0"/>
        <v>230</v>
      </c>
      <c r="J32" s="88">
        <f t="shared" si="1"/>
        <v>76.66666666666667</v>
      </c>
      <c r="K32" s="131"/>
      <c r="L32" s="77"/>
      <c r="M32" s="16"/>
      <c r="N32" s="16"/>
    </row>
    <row r="33" spans="1:14" ht="15" customHeight="1">
      <c r="A33" s="107" t="s">
        <v>269</v>
      </c>
      <c r="B33" s="49" t="s">
        <v>162</v>
      </c>
      <c r="C33" s="61" t="s">
        <v>128</v>
      </c>
      <c r="D33" s="76" t="s">
        <v>171</v>
      </c>
      <c r="E33" s="67">
        <v>70</v>
      </c>
      <c r="F33" s="67">
        <v>70</v>
      </c>
      <c r="G33" s="67">
        <v>90</v>
      </c>
      <c r="H33" s="165">
        <v>70</v>
      </c>
      <c r="I33" s="88">
        <f t="shared" si="0"/>
        <v>230</v>
      </c>
      <c r="J33" s="88">
        <f t="shared" si="1"/>
        <v>76.66666666666667</v>
      </c>
      <c r="K33" s="132"/>
      <c r="L33" s="105"/>
      <c r="M33" s="63">
        <f>MIN(E33:H33)</f>
        <v>70</v>
      </c>
      <c r="N33" s="54"/>
    </row>
    <row r="34" spans="1:14" s="55" customFormat="1" ht="15" customHeight="1">
      <c r="A34" s="107" t="s">
        <v>269</v>
      </c>
      <c r="B34" s="52" t="s">
        <v>164</v>
      </c>
      <c r="C34" s="74" t="s">
        <v>128</v>
      </c>
      <c r="D34" s="75" t="s">
        <v>171</v>
      </c>
      <c r="E34" s="67">
        <v>90</v>
      </c>
      <c r="F34" s="67">
        <v>90</v>
      </c>
      <c r="G34" s="165">
        <v>10</v>
      </c>
      <c r="H34" s="67">
        <v>50</v>
      </c>
      <c r="I34" s="88">
        <f t="shared" si="0"/>
        <v>230</v>
      </c>
      <c r="J34" s="88">
        <f t="shared" si="1"/>
        <v>76.66666666666667</v>
      </c>
      <c r="K34" s="131"/>
      <c r="L34" s="77"/>
      <c r="M34" s="16"/>
      <c r="N34" s="16"/>
    </row>
    <row r="35" spans="1:14" ht="15" customHeight="1">
      <c r="A35" s="107">
        <v>28</v>
      </c>
      <c r="B35" s="49" t="s">
        <v>207</v>
      </c>
      <c r="C35" s="61" t="s">
        <v>128</v>
      </c>
      <c r="D35" s="145" t="s">
        <v>213</v>
      </c>
      <c r="E35" s="67">
        <v>60</v>
      </c>
      <c r="F35" s="67">
        <v>80</v>
      </c>
      <c r="G35" s="67">
        <v>80</v>
      </c>
      <c r="H35" s="165">
        <v>60</v>
      </c>
      <c r="I35" s="88">
        <f t="shared" si="0"/>
        <v>220</v>
      </c>
      <c r="J35" s="88">
        <f t="shared" si="1"/>
        <v>73.33333333333333</v>
      </c>
      <c r="K35" s="131"/>
      <c r="L35" s="77"/>
      <c r="M35" s="56">
        <f>MIN(E35:H35)</f>
        <v>60</v>
      </c>
      <c r="N35" s="16"/>
    </row>
    <row r="36" spans="1:14" ht="15" customHeight="1">
      <c r="A36" s="107" t="s">
        <v>270</v>
      </c>
      <c r="B36" s="49" t="s">
        <v>157</v>
      </c>
      <c r="C36" s="61" t="s">
        <v>128</v>
      </c>
      <c r="D36" s="50" t="s">
        <v>171</v>
      </c>
      <c r="E36" s="67">
        <v>60</v>
      </c>
      <c r="F36" s="67">
        <v>40</v>
      </c>
      <c r="G36" s="165">
        <v>40</v>
      </c>
      <c r="H36" s="67">
        <v>100</v>
      </c>
      <c r="I36" s="88">
        <f t="shared" si="0"/>
        <v>200</v>
      </c>
      <c r="J36" s="88">
        <f t="shared" si="1"/>
        <v>66.66666666666667</v>
      </c>
      <c r="K36" s="131"/>
      <c r="L36" s="77"/>
      <c r="M36" s="16"/>
      <c r="N36" s="16"/>
    </row>
    <row r="37" spans="1:14" ht="15" customHeight="1">
      <c r="A37" s="107" t="s">
        <v>270</v>
      </c>
      <c r="B37" s="51" t="s">
        <v>212</v>
      </c>
      <c r="C37" s="61" t="s">
        <v>170</v>
      </c>
      <c r="D37" s="76" t="s">
        <v>177</v>
      </c>
      <c r="E37" s="67">
        <v>70</v>
      </c>
      <c r="F37" s="67">
        <v>70</v>
      </c>
      <c r="G37" s="165">
        <v>30</v>
      </c>
      <c r="H37" s="67">
        <v>60</v>
      </c>
      <c r="I37" s="88">
        <f t="shared" si="0"/>
        <v>200</v>
      </c>
      <c r="J37" s="88">
        <f t="shared" si="1"/>
        <v>66.66666666666667</v>
      </c>
      <c r="K37" s="131"/>
      <c r="L37" s="77"/>
      <c r="M37" s="56">
        <f aca="true" t="shared" si="2" ref="M37:M42">MIN(E37:H37)</f>
        <v>30</v>
      </c>
      <c r="N37" s="16"/>
    </row>
    <row r="38" spans="1:14" s="55" customFormat="1" ht="15" customHeight="1">
      <c r="A38" s="107" t="s">
        <v>271</v>
      </c>
      <c r="B38" s="49" t="s">
        <v>125</v>
      </c>
      <c r="C38" s="61" t="s">
        <v>130</v>
      </c>
      <c r="D38" s="62" t="s">
        <v>134</v>
      </c>
      <c r="E38" s="67">
        <v>70</v>
      </c>
      <c r="F38" s="67">
        <v>50</v>
      </c>
      <c r="G38" s="67">
        <v>70</v>
      </c>
      <c r="H38" s="165">
        <v>50</v>
      </c>
      <c r="I38" s="88">
        <f t="shared" si="0"/>
        <v>190</v>
      </c>
      <c r="J38" s="88">
        <f t="shared" si="1"/>
        <v>63.333333333333336</v>
      </c>
      <c r="K38" s="132"/>
      <c r="L38" s="105"/>
      <c r="M38" s="63">
        <f t="shared" si="2"/>
        <v>50</v>
      </c>
      <c r="N38" s="54"/>
    </row>
    <row r="39" spans="1:14" ht="15" customHeight="1">
      <c r="A39" s="107" t="s">
        <v>271</v>
      </c>
      <c r="B39" s="49" t="s">
        <v>165</v>
      </c>
      <c r="C39" s="61" t="s">
        <v>169</v>
      </c>
      <c r="D39" s="145" t="s">
        <v>176</v>
      </c>
      <c r="E39" s="67">
        <v>60</v>
      </c>
      <c r="F39" s="67">
        <v>70</v>
      </c>
      <c r="G39" s="67">
        <v>60</v>
      </c>
      <c r="H39" s="165">
        <v>60</v>
      </c>
      <c r="I39" s="88">
        <f t="shared" si="0"/>
        <v>190</v>
      </c>
      <c r="J39" s="88">
        <f t="shared" si="1"/>
        <v>63.333333333333336</v>
      </c>
      <c r="K39" s="131"/>
      <c r="L39" s="77"/>
      <c r="M39" s="56">
        <f t="shared" si="2"/>
        <v>60</v>
      </c>
      <c r="N39" s="16"/>
    </row>
    <row r="40" spans="1:14" ht="15" customHeight="1">
      <c r="A40" s="107">
        <v>33</v>
      </c>
      <c r="B40" s="49" t="s">
        <v>122</v>
      </c>
      <c r="C40" s="61" t="s">
        <v>129</v>
      </c>
      <c r="D40" s="76" t="s">
        <v>133</v>
      </c>
      <c r="E40" s="67">
        <v>40</v>
      </c>
      <c r="F40" s="67">
        <v>40</v>
      </c>
      <c r="G40" s="67">
        <v>100</v>
      </c>
      <c r="H40" s="165">
        <v>40</v>
      </c>
      <c r="I40" s="88">
        <f t="shared" si="0"/>
        <v>180</v>
      </c>
      <c r="J40" s="88">
        <f t="shared" si="1"/>
        <v>60</v>
      </c>
      <c r="K40" s="131"/>
      <c r="L40" s="77"/>
      <c r="M40" s="56">
        <f t="shared" si="2"/>
        <v>40</v>
      </c>
      <c r="N40" s="16"/>
    </row>
    <row r="41" spans="1:14" ht="15" customHeight="1">
      <c r="A41" s="107" t="s">
        <v>272</v>
      </c>
      <c r="B41" s="49" t="s">
        <v>121</v>
      </c>
      <c r="C41" s="61" t="s">
        <v>127</v>
      </c>
      <c r="D41" s="145" t="s">
        <v>133</v>
      </c>
      <c r="E41" s="67">
        <v>80</v>
      </c>
      <c r="F41" s="67">
        <v>30</v>
      </c>
      <c r="G41" s="67">
        <v>30</v>
      </c>
      <c r="H41" s="165">
        <v>30</v>
      </c>
      <c r="I41" s="88">
        <f t="shared" si="0"/>
        <v>140</v>
      </c>
      <c r="J41" s="88">
        <f t="shared" si="1"/>
        <v>46.666666666666664</v>
      </c>
      <c r="K41" s="131"/>
      <c r="L41" s="77"/>
      <c r="M41" s="56">
        <f t="shared" si="2"/>
        <v>30</v>
      </c>
      <c r="N41" s="16"/>
    </row>
    <row r="42" spans="1:14" ht="15" customHeight="1">
      <c r="A42" s="107" t="s">
        <v>272</v>
      </c>
      <c r="B42" s="49" t="s">
        <v>158</v>
      </c>
      <c r="C42" s="61" t="s">
        <v>128</v>
      </c>
      <c r="D42" s="76" t="s">
        <v>171</v>
      </c>
      <c r="E42" s="67">
        <v>70</v>
      </c>
      <c r="F42" s="165">
        <v>0</v>
      </c>
      <c r="G42" s="67">
        <v>40</v>
      </c>
      <c r="H42" s="67">
        <v>30</v>
      </c>
      <c r="I42" s="88">
        <f t="shared" si="0"/>
        <v>140</v>
      </c>
      <c r="J42" s="88">
        <f t="shared" si="1"/>
        <v>46.666666666666664</v>
      </c>
      <c r="K42" s="131"/>
      <c r="L42" s="77"/>
      <c r="M42" s="56">
        <f t="shared" si="2"/>
        <v>0</v>
      </c>
      <c r="N42" s="16"/>
    </row>
    <row r="43" spans="1:14" ht="15" customHeight="1">
      <c r="A43" s="107" t="s">
        <v>272</v>
      </c>
      <c r="B43" s="49" t="s">
        <v>126</v>
      </c>
      <c r="C43" s="61" t="s">
        <v>128</v>
      </c>
      <c r="D43" s="64" t="s">
        <v>132</v>
      </c>
      <c r="E43" s="67">
        <v>70</v>
      </c>
      <c r="F43" s="67">
        <v>30</v>
      </c>
      <c r="G43" s="67">
        <v>40</v>
      </c>
      <c r="H43" s="165">
        <v>20</v>
      </c>
      <c r="I43" s="88">
        <f t="shared" si="0"/>
        <v>140</v>
      </c>
      <c r="J43" s="88">
        <f t="shared" si="1"/>
        <v>46.666666666666664</v>
      </c>
      <c r="K43" s="131"/>
      <c r="L43" s="77"/>
      <c r="M43" s="16"/>
      <c r="N43" s="16"/>
    </row>
    <row r="44" spans="1:14" ht="15" customHeight="1" thickBot="1">
      <c r="A44" s="109" t="s">
        <v>264</v>
      </c>
      <c r="B44" s="141" t="s">
        <v>156</v>
      </c>
      <c r="C44" s="142" t="s">
        <v>169</v>
      </c>
      <c r="D44" s="164" t="s">
        <v>176</v>
      </c>
      <c r="E44" s="69">
        <v>30</v>
      </c>
      <c r="F44" s="69">
        <v>50</v>
      </c>
      <c r="G44" s="69">
        <v>40</v>
      </c>
      <c r="H44" s="166">
        <v>10</v>
      </c>
      <c r="I44" s="89">
        <f t="shared" si="0"/>
        <v>120</v>
      </c>
      <c r="J44" s="89">
        <f t="shared" si="1"/>
        <v>40</v>
      </c>
      <c r="K44" s="133"/>
      <c r="L44" s="86"/>
      <c r="M44" s="16"/>
      <c r="N44" s="16"/>
    </row>
    <row r="45" ht="15" customHeight="1" thickBot="1"/>
    <row r="46" spans="2:12" ht="15" customHeight="1">
      <c r="B46" s="20" t="s">
        <v>32</v>
      </c>
      <c r="C46" s="206" t="s">
        <v>19</v>
      </c>
      <c r="D46" s="206"/>
      <c r="E46" s="202" t="s">
        <v>7</v>
      </c>
      <c r="F46" s="203"/>
      <c r="G46" s="204" t="s">
        <v>31</v>
      </c>
      <c r="H46" s="205"/>
      <c r="I46" s="28"/>
      <c r="J46" s="28"/>
      <c r="K46" s="28"/>
      <c r="L46" s="28"/>
    </row>
    <row r="47" spans="2:12" ht="15" customHeight="1">
      <c r="B47" s="24" t="s">
        <v>37</v>
      </c>
      <c r="C47" s="200" t="s">
        <v>106</v>
      </c>
      <c r="D47" s="200"/>
      <c r="E47" s="201" t="s">
        <v>107</v>
      </c>
      <c r="F47" s="201"/>
      <c r="G47" s="215"/>
      <c r="H47" s="216"/>
      <c r="I47" s="35"/>
      <c r="J47" s="35"/>
      <c r="K47" s="35"/>
      <c r="L47" s="35"/>
    </row>
    <row r="48" spans="2:12" ht="15" customHeight="1">
      <c r="B48" s="24" t="s">
        <v>38</v>
      </c>
      <c r="C48" s="200" t="s">
        <v>108</v>
      </c>
      <c r="D48" s="200"/>
      <c r="E48" s="201" t="s">
        <v>109</v>
      </c>
      <c r="F48" s="201"/>
      <c r="G48" s="215"/>
      <c r="H48" s="216"/>
      <c r="I48" s="31"/>
      <c r="J48" s="31"/>
      <c r="K48" s="31"/>
      <c r="L48" s="31"/>
    </row>
    <row r="49" spans="2:12" ht="15" customHeight="1">
      <c r="B49" s="24"/>
      <c r="C49" s="211"/>
      <c r="D49" s="211"/>
      <c r="E49" s="201"/>
      <c r="F49" s="201"/>
      <c r="G49" s="215"/>
      <c r="H49" s="216"/>
      <c r="I49" s="31"/>
      <c r="J49" s="31"/>
      <c r="K49" s="31"/>
      <c r="L49" s="31"/>
    </row>
    <row r="50" spans="2:12" ht="15" customHeight="1">
      <c r="B50" s="24"/>
      <c r="C50" s="211"/>
      <c r="D50" s="211"/>
      <c r="E50" s="201"/>
      <c r="F50" s="201"/>
      <c r="G50" s="215"/>
      <c r="H50" s="216"/>
      <c r="I50" s="31"/>
      <c r="J50" s="31"/>
      <c r="K50" s="31"/>
      <c r="L50" s="31"/>
    </row>
    <row r="51" spans="2:12" ht="15" customHeight="1">
      <c r="B51" s="22" t="s">
        <v>35</v>
      </c>
      <c r="C51" s="211" t="s">
        <v>104</v>
      </c>
      <c r="D51" s="211"/>
      <c r="E51" s="201" t="s">
        <v>105</v>
      </c>
      <c r="F51" s="201"/>
      <c r="G51" s="215"/>
      <c r="H51" s="216"/>
      <c r="I51" s="30"/>
      <c r="J51" s="30"/>
      <c r="K51" s="30"/>
      <c r="L51" s="30"/>
    </row>
    <row r="52" spans="2:12" ht="15" customHeight="1" thickBot="1">
      <c r="B52" s="26" t="s">
        <v>36</v>
      </c>
      <c r="C52" s="210" t="s">
        <v>246</v>
      </c>
      <c r="D52" s="210"/>
      <c r="E52" s="212"/>
      <c r="F52" s="212"/>
      <c r="G52" s="213"/>
      <c r="H52" s="214"/>
      <c r="I52" s="36"/>
      <c r="J52" s="36"/>
      <c r="K52" s="36"/>
      <c r="L52" s="36"/>
    </row>
  </sheetData>
  <sheetProtection/>
  <mergeCells count="31">
    <mergeCell ref="G52:H52"/>
    <mergeCell ref="G47:H47"/>
    <mergeCell ref="G48:H48"/>
    <mergeCell ref="G49:H49"/>
    <mergeCell ref="G50:H50"/>
    <mergeCell ref="G51:H51"/>
    <mergeCell ref="C52:D52"/>
    <mergeCell ref="C51:D51"/>
    <mergeCell ref="C49:D49"/>
    <mergeCell ref="E49:F49"/>
    <mergeCell ref="E50:F50"/>
    <mergeCell ref="E51:F51"/>
    <mergeCell ref="E52:F52"/>
    <mergeCell ref="C50:D50"/>
    <mergeCell ref="C47:D47"/>
    <mergeCell ref="C48:D48"/>
    <mergeCell ref="E47:F47"/>
    <mergeCell ref="E48:F48"/>
    <mergeCell ref="E46:F46"/>
    <mergeCell ref="G46:H46"/>
    <mergeCell ref="C46:D46"/>
    <mergeCell ref="A3:B4"/>
    <mergeCell ref="A6:A7"/>
    <mergeCell ref="B6:B7"/>
    <mergeCell ref="C6:C7"/>
    <mergeCell ref="L6:L7"/>
    <mergeCell ref="K6:K7"/>
    <mergeCell ref="D6:D7"/>
    <mergeCell ref="E6:H6"/>
    <mergeCell ref="J6:J7"/>
    <mergeCell ref="I6:I7"/>
  </mergeCells>
  <printOptions/>
  <pageMargins left="0.3937007874015748" right="0.3937007874015748" top="0.3937007874015748" bottom="0.5905511811023623" header="0.31496062992125984" footer="0.31496062992125984"/>
  <pageSetup fitToHeight="5" horizontalDpi="300" verticalDpi="300" orientation="landscape" paperSize="9" scale="99" r:id="rId1"/>
  <headerFooter alignWithMargins="0">
    <oddFooter>&amp;CStránka &amp;P z &amp;N</oddFooter>
  </headerFooter>
  <rowBreaks count="1" manualBreakCount="1">
    <brk id="35" max="11" man="1"/>
  </rowBreaks>
  <ignoredErrors>
    <ignoredError sqref="A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">
      <pane ySplit="7" topLeftCell="A8" activePane="bottomLeft" state="frozen"/>
      <selection pane="topLeft" activeCell="B1" sqref="B1:F1"/>
      <selection pane="bottomLeft" activeCell="A3" sqref="A3:B4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4.75390625" style="0" customWidth="1"/>
    <col min="4" max="4" width="26.75390625" style="0" customWidth="1"/>
    <col min="5" max="8" width="6.75390625" style="16" customWidth="1"/>
    <col min="9" max="10" width="9.25390625" style="16" customWidth="1"/>
    <col min="11" max="11" width="5.875" style="16" customWidth="1"/>
  </cols>
  <sheetData>
    <row r="1" spans="1:12" ht="15" customHeight="1">
      <c r="A1" s="99" t="str">
        <f>+'EX-500'!A1:I1</f>
        <v>Soutěž: MiČR lodních modelářů žáků 2014; rybník Pražan, Borovany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 customHeight="1">
      <c r="A2" s="99" t="str">
        <f>+'EX-500'!A2:I2</f>
        <v>Termín: 13. 6. 2014 - 15. 6. 2014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7" ht="19.5" customHeight="1">
      <c r="A3" s="195" t="s">
        <v>52</v>
      </c>
      <c r="B3" s="195"/>
      <c r="C3" s="33"/>
      <c r="D3" s="15"/>
      <c r="E3" s="15"/>
      <c r="F3" s="15"/>
      <c r="G3" s="15"/>
    </row>
    <row r="4" spans="1:7" ht="19.5" customHeight="1">
      <c r="A4" s="195"/>
      <c r="B4" s="195"/>
      <c r="C4" s="33"/>
      <c r="D4" s="15"/>
      <c r="E4" s="15"/>
      <c r="F4" s="15"/>
      <c r="G4" s="15"/>
    </row>
    <row r="5" ht="12" customHeight="1" thickBot="1"/>
    <row r="6" spans="1:13" ht="12.75" customHeight="1" thickBot="1">
      <c r="A6" s="196" t="s">
        <v>18</v>
      </c>
      <c r="B6" s="197" t="s">
        <v>19</v>
      </c>
      <c r="C6" s="197" t="s">
        <v>45</v>
      </c>
      <c r="D6" s="197" t="s">
        <v>20</v>
      </c>
      <c r="E6" s="207" t="s">
        <v>25</v>
      </c>
      <c r="F6" s="207"/>
      <c r="G6" s="207"/>
      <c r="H6" s="207"/>
      <c r="I6" s="197" t="s">
        <v>27</v>
      </c>
      <c r="J6" s="197" t="s">
        <v>51</v>
      </c>
      <c r="K6" s="198" t="s">
        <v>83</v>
      </c>
      <c r="L6" s="16"/>
      <c r="M6" s="16"/>
    </row>
    <row r="7" spans="1:13" ht="13.5" thickBot="1">
      <c r="A7" s="196"/>
      <c r="B7" s="197"/>
      <c r="C7" s="197"/>
      <c r="D7" s="197"/>
      <c r="E7" s="17" t="s">
        <v>28</v>
      </c>
      <c r="F7" s="17" t="s">
        <v>29</v>
      </c>
      <c r="G7" s="17" t="s">
        <v>30</v>
      </c>
      <c r="H7" s="17" t="s">
        <v>50</v>
      </c>
      <c r="I7" s="197"/>
      <c r="J7" s="197"/>
      <c r="K7" s="198"/>
      <c r="L7" s="16"/>
      <c r="M7" s="16"/>
    </row>
    <row r="8" spans="1:13" ht="15" customHeight="1">
      <c r="A8" s="106" t="s">
        <v>47</v>
      </c>
      <c r="B8" s="157" t="s">
        <v>204</v>
      </c>
      <c r="C8" s="158" t="s">
        <v>130</v>
      </c>
      <c r="D8" s="159" t="s">
        <v>172</v>
      </c>
      <c r="E8" s="167">
        <v>70</v>
      </c>
      <c r="F8" s="66">
        <v>90</v>
      </c>
      <c r="G8" s="66">
        <v>90</v>
      </c>
      <c r="H8" s="66">
        <v>100</v>
      </c>
      <c r="I8" s="88">
        <f aca="true" t="shared" si="0" ref="I8:I20">+E8+F8+G8+H8-MIN(E8:H8)</f>
        <v>280</v>
      </c>
      <c r="J8" s="88">
        <f aca="true" t="shared" si="1" ref="J8:J20">(E8+F8+G8+H8-MIN(E8:H8))/3</f>
        <v>93.33333333333333</v>
      </c>
      <c r="K8" s="85">
        <v>95</v>
      </c>
      <c r="L8" s="56">
        <f>MIN(E8:H8)</f>
        <v>70</v>
      </c>
      <c r="M8" s="16"/>
    </row>
    <row r="9" spans="1:13" ht="15" customHeight="1">
      <c r="A9" s="107">
        <v>2</v>
      </c>
      <c r="B9" s="51" t="s">
        <v>120</v>
      </c>
      <c r="C9" s="65" t="s">
        <v>128</v>
      </c>
      <c r="D9" s="146" t="s">
        <v>132</v>
      </c>
      <c r="E9" s="67">
        <v>95</v>
      </c>
      <c r="F9" s="67">
        <v>90</v>
      </c>
      <c r="G9" s="67">
        <v>95</v>
      </c>
      <c r="H9" s="165">
        <v>50</v>
      </c>
      <c r="I9" s="88">
        <f t="shared" si="0"/>
        <v>280</v>
      </c>
      <c r="J9" s="88">
        <f t="shared" si="1"/>
        <v>93.33333333333333</v>
      </c>
      <c r="K9" s="77">
        <v>80</v>
      </c>
      <c r="L9" s="16"/>
      <c r="M9" s="16"/>
    </row>
    <row r="10" spans="1:13" ht="15" customHeight="1">
      <c r="A10" s="107">
        <v>3</v>
      </c>
      <c r="B10" s="49" t="s">
        <v>125</v>
      </c>
      <c r="C10" s="67" t="s">
        <v>130</v>
      </c>
      <c r="D10" s="62" t="s">
        <v>134</v>
      </c>
      <c r="E10" s="67">
        <v>100</v>
      </c>
      <c r="F10" s="67">
        <v>90</v>
      </c>
      <c r="G10" s="165">
        <v>70</v>
      </c>
      <c r="H10" s="67">
        <v>90</v>
      </c>
      <c r="I10" s="88">
        <f t="shared" si="0"/>
        <v>280</v>
      </c>
      <c r="J10" s="88">
        <f t="shared" si="1"/>
        <v>93.33333333333333</v>
      </c>
      <c r="K10" s="105">
        <v>60</v>
      </c>
      <c r="L10" s="16"/>
      <c r="M10" s="16"/>
    </row>
    <row r="11" spans="1:13" ht="15" customHeight="1">
      <c r="A11" s="107">
        <v>4</v>
      </c>
      <c r="B11" s="51" t="s">
        <v>205</v>
      </c>
      <c r="C11" s="65" t="s">
        <v>167</v>
      </c>
      <c r="D11" s="62" t="s">
        <v>173</v>
      </c>
      <c r="E11" s="67">
        <v>95</v>
      </c>
      <c r="F11" s="67">
        <v>95</v>
      </c>
      <c r="G11" s="67">
        <v>80</v>
      </c>
      <c r="H11" s="165">
        <v>70</v>
      </c>
      <c r="I11" s="88">
        <f t="shared" si="0"/>
        <v>270</v>
      </c>
      <c r="J11" s="88">
        <f t="shared" si="1"/>
        <v>90</v>
      </c>
      <c r="K11" s="77"/>
      <c r="L11" s="56">
        <f>MIN(E11:H11)</f>
        <v>70</v>
      </c>
      <c r="M11" s="16"/>
    </row>
    <row r="12" spans="1:13" ht="15" customHeight="1">
      <c r="A12" s="108">
        <v>5</v>
      </c>
      <c r="B12" s="49" t="s">
        <v>161</v>
      </c>
      <c r="C12" s="61" t="s">
        <v>170</v>
      </c>
      <c r="D12" s="145" t="s">
        <v>177</v>
      </c>
      <c r="E12" s="67">
        <v>95</v>
      </c>
      <c r="F12" s="165">
        <v>70</v>
      </c>
      <c r="G12" s="67">
        <v>90</v>
      </c>
      <c r="H12" s="67">
        <v>80</v>
      </c>
      <c r="I12" s="88">
        <f t="shared" si="0"/>
        <v>265</v>
      </c>
      <c r="J12" s="88">
        <f t="shared" si="1"/>
        <v>88.33333333333333</v>
      </c>
      <c r="K12" s="77"/>
      <c r="L12" s="56">
        <f>MIN(E12:H12)</f>
        <v>70</v>
      </c>
      <c r="M12" s="16"/>
    </row>
    <row r="13" spans="1:13" ht="15" customHeight="1">
      <c r="A13" s="107">
        <v>6</v>
      </c>
      <c r="B13" s="49" t="s">
        <v>202</v>
      </c>
      <c r="C13" s="61" t="s">
        <v>170</v>
      </c>
      <c r="D13" s="50" t="s">
        <v>177</v>
      </c>
      <c r="E13" s="165">
        <v>40</v>
      </c>
      <c r="F13" s="67">
        <v>60</v>
      </c>
      <c r="G13" s="67">
        <v>95</v>
      </c>
      <c r="H13" s="67">
        <v>95</v>
      </c>
      <c r="I13" s="88">
        <f t="shared" si="0"/>
        <v>250</v>
      </c>
      <c r="J13" s="88">
        <f t="shared" si="1"/>
        <v>83.33333333333333</v>
      </c>
      <c r="K13" s="77"/>
      <c r="L13" s="16"/>
      <c r="M13" s="16"/>
    </row>
    <row r="14" spans="1:13" s="55" customFormat="1" ht="15" customHeight="1">
      <c r="A14" s="108" t="s">
        <v>70</v>
      </c>
      <c r="B14" s="49" t="s">
        <v>166</v>
      </c>
      <c r="C14" s="61" t="s">
        <v>167</v>
      </c>
      <c r="D14" s="76" t="s">
        <v>173</v>
      </c>
      <c r="E14" s="67">
        <v>50</v>
      </c>
      <c r="F14" s="165">
        <v>40</v>
      </c>
      <c r="G14" s="67">
        <v>100</v>
      </c>
      <c r="H14" s="67">
        <v>90</v>
      </c>
      <c r="I14" s="88">
        <f>+E14+F14+G14+H14-MIN(E14:H14)</f>
        <v>240</v>
      </c>
      <c r="J14" s="88">
        <f>(E14+F14+G14+H14-MIN(E14:H14))/3</f>
        <v>80</v>
      </c>
      <c r="K14" s="77">
        <v>40</v>
      </c>
      <c r="L14" s="63">
        <f>MIN(E14:H14)</f>
        <v>40</v>
      </c>
      <c r="M14" s="54"/>
    </row>
    <row r="15" spans="1:13" ht="15" customHeight="1">
      <c r="A15" s="107" t="s">
        <v>71</v>
      </c>
      <c r="B15" s="49" t="s">
        <v>211</v>
      </c>
      <c r="C15" s="61" t="s">
        <v>170</v>
      </c>
      <c r="D15" s="76" t="s">
        <v>177</v>
      </c>
      <c r="E15" s="67">
        <v>60</v>
      </c>
      <c r="F15" s="165">
        <v>30</v>
      </c>
      <c r="G15" s="67">
        <v>90</v>
      </c>
      <c r="H15" s="67">
        <v>90</v>
      </c>
      <c r="I15" s="88">
        <f t="shared" si="0"/>
        <v>240</v>
      </c>
      <c r="J15" s="88">
        <f t="shared" si="1"/>
        <v>80</v>
      </c>
      <c r="K15" s="77">
        <v>30</v>
      </c>
      <c r="L15" s="56">
        <f>MIN(E15:H15)</f>
        <v>30</v>
      </c>
      <c r="M15" s="16"/>
    </row>
    <row r="16" spans="1:13" ht="15" customHeight="1">
      <c r="A16" s="107" t="s">
        <v>276</v>
      </c>
      <c r="B16" s="52" t="s">
        <v>200</v>
      </c>
      <c r="C16" s="74" t="s">
        <v>170</v>
      </c>
      <c r="D16" s="162" t="s">
        <v>177</v>
      </c>
      <c r="E16" s="67">
        <v>80</v>
      </c>
      <c r="F16" s="67">
        <v>70</v>
      </c>
      <c r="G16" s="67">
        <v>70</v>
      </c>
      <c r="H16" s="165">
        <v>70</v>
      </c>
      <c r="I16" s="88">
        <f t="shared" si="0"/>
        <v>220</v>
      </c>
      <c r="J16" s="88">
        <f t="shared" si="1"/>
        <v>73.33333333333333</v>
      </c>
      <c r="K16" s="77"/>
      <c r="L16" s="16"/>
      <c r="M16" s="16"/>
    </row>
    <row r="17" spans="1:13" ht="15" customHeight="1">
      <c r="A17" s="107" t="s">
        <v>276</v>
      </c>
      <c r="B17" s="51" t="s">
        <v>154</v>
      </c>
      <c r="C17" s="65" t="s">
        <v>130</v>
      </c>
      <c r="D17" s="147" t="s">
        <v>174</v>
      </c>
      <c r="E17" s="67">
        <v>80</v>
      </c>
      <c r="F17" s="165">
        <v>20</v>
      </c>
      <c r="G17" s="67">
        <v>40</v>
      </c>
      <c r="H17" s="67">
        <v>100</v>
      </c>
      <c r="I17" s="88">
        <f t="shared" si="0"/>
        <v>220</v>
      </c>
      <c r="J17" s="88">
        <f t="shared" si="1"/>
        <v>73.33333333333333</v>
      </c>
      <c r="K17" s="77"/>
      <c r="L17" s="16"/>
      <c r="M17" s="16"/>
    </row>
    <row r="18" spans="1:13" ht="15" customHeight="1">
      <c r="A18" s="108">
        <v>11</v>
      </c>
      <c r="B18" s="49" t="s">
        <v>203</v>
      </c>
      <c r="C18" s="61" t="s">
        <v>130</v>
      </c>
      <c r="D18" s="50" t="s">
        <v>172</v>
      </c>
      <c r="E18" s="67">
        <v>50</v>
      </c>
      <c r="F18" s="67">
        <v>100</v>
      </c>
      <c r="G18" s="165">
        <v>20</v>
      </c>
      <c r="H18" s="67">
        <v>60</v>
      </c>
      <c r="I18" s="88">
        <f t="shared" si="0"/>
        <v>210</v>
      </c>
      <c r="J18" s="88">
        <f t="shared" si="1"/>
        <v>70</v>
      </c>
      <c r="K18" s="77"/>
      <c r="L18" s="16"/>
      <c r="M18" s="16"/>
    </row>
    <row r="19" spans="1:13" ht="15" customHeight="1">
      <c r="A19" s="107">
        <v>12</v>
      </c>
      <c r="B19" s="49" t="s">
        <v>201</v>
      </c>
      <c r="C19" s="61" t="s">
        <v>167</v>
      </c>
      <c r="D19" s="62" t="s">
        <v>173</v>
      </c>
      <c r="E19" s="165">
        <v>40</v>
      </c>
      <c r="F19" s="67">
        <v>50</v>
      </c>
      <c r="G19" s="67">
        <v>50</v>
      </c>
      <c r="H19" s="67">
        <v>100</v>
      </c>
      <c r="I19" s="88">
        <f t="shared" si="0"/>
        <v>200</v>
      </c>
      <c r="J19" s="88">
        <f t="shared" si="1"/>
        <v>66.66666666666667</v>
      </c>
      <c r="K19" s="104"/>
      <c r="L19" s="56"/>
      <c r="M19" s="16"/>
    </row>
    <row r="20" spans="1:13" ht="15" customHeight="1" thickBot="1">
      <c r="A20" s="109" t="s">
        <v>236</v>
      </c>
      <c r="B20" s="141" t="s">
        <v>150</v>
      </c>
      <c r="C20" s="142" t="s">
        <v>130</v>
      </c>
      <c r="D20" s="164" t="s">
        <v>172</v>
      </c>
      <c r="E20" s="69">
        <v>50</v>
      </c>
      <c r="F20" s="166">
        <v>40</v>
      </c>
      <c r="G20" s="69">
        <v>70</v>
      </c>
      <c r="H20" s="69">
        <v>70</v>
      </c>
      <c r="I20" s="89">
        <f t="shared" si="0"/>
        <v>190</v>
      </c>
      <c r="J20" s="89">
        <f t="shared" si="1"/>
        <v>63.333333333333336</v>
      </c>
      <c r="K20" s="86"/>
      <c r="L20" s="16"/>
      <c r="M20" s="16"/>
    </row>
    <row r="21" ht="15" customHeight="1" thickBot="1"/>
    <row r="22" spans="2:11" ht="15" customHeight="1">
      <c r="B22" s="20" t="s">
        <v>32</v>
      </c>
      <c r="C22" s="206" t="s">
        <v>19</v>
      </c>
      <c r="D22" s="206"/>
      <c r="E22" s="202" t="s">
        <v>7</v>
      </c>
      <c r="F22" s="203"/>
      <c r="G22" s="204" t="s">
        <v>31</v>
      </c>
      <c r="H22" s="205"/>
      <c r="I22" s="28"/>
      <c r="J22" s="28"/>
      <c r="K22" s="28"/>
    </row>
    <row r="23" spans="2:11" ht="15" customHeight="1">
      <c r="B23" s="24" t="s">
        <v>37</v>
      </c>
      <c r="C23" s="200" t="s">
        <v>108</v>
      </c>
      <c r="D23" s="200"/>
      <c r="E23" s="201" t="s">
        <v>109</v>
      </c>
      <c r="F23" s="201"/>
      <c r="G23" s="215"/>
      <c r="H23" s="216"/>
      <c r="I23" s="35"/>
      <c r="J23" s="35"/>
      <c r="K23" s="35"/>
    </row>
    <row r="24" spans="2:11" ht="15" customHeight="1">
      <c r="B24" s="24" t="s">
        <v>38</v>
      </c>
      <c r="C24" s="200" t="s">
        <v>106</v>
      </c>
      <c r="D24" s="200"/>
      <c r="E24" s="201" t="s">
        <v>107</v>
      </c>
      <c r="F24" s="201"/>
      <c r="G24" s="215"/>
      <c r="H24" s="216"/>
      <c r="I24" s="31"/>
      <c r="J24" s="31"/>
      <c r="K24" s="31"/>
    </row>
    <row r="25" spans="2:11" ht="15" customHeight="1">
      <c r="B25" s="24"/>
      <c r="C25" s="211" t="s">
        <v>245</v>
      </c>
      <c r="D25" s="211"/>
      <c r="E25" s="201" t="s">
        <v>244</v>
      </c>
      <c r="F25" s="201"/>
      <c r="G25" s="215"/>
      <c r="H25" s="216"/>
      <c r="I25" s="31"/>
      <c r="J25" s="31"/>
      <c r="K25" s="31"/>
    </row>
    <row r="26" spans="2:11" ht="15" customHeight="1">
      <c r="B26" s="24"/>
      <c r="C26" s="211"/>
      <c r="D26" s="211"/>
      <c r="E26" s="201"/>
      <c r="F26" s="201"/>
      <c r="G26" s="215"/>
      <c r="H26" s="216"/>
      <c r="I26" s="31"/>
      <c r="J26" s="31"/>
      <c r="K26" s="31"/>
    </row>
    <row r="27" spans="2:11" ht="15" customHeight="1">
      <c r="B27" s="22" t="s">
        <v>35</v>
      </c>
      <c r="C27" s="211" t="s">
        <v>104</v>
      </c>
      <c r="D27" s="211"/>
      <c r="E27" s="201" t="s">
        <v>105</v>
      </c>
      <c r="F27" s="201"/>
      <c r="G27" s="215"/>
      <c r="H27" s="216"/>
      <c r="I27" s="30"/>
      <c r="J27" s="30"/>
      <c r="K27" s="30"/>
    </row>
    <row r="28" spans="2:11" ht="15" customHeight="1" thickBot="1">
      <c r="B28" s="26" t="s">
        <v>36</v>
      </c>
      <c r="C28" s="210" t="s">
        <v>246</v>
      </c>
      <c r="D28" s="210"/>
      <c r="E28" s="212"/>
      <c r="F28" s="212"/>
      <c r="G28" s="213"/>
      <c r="H28" s="214"/>
      <c r="I28" s="36"/>
      <c r="J28" s="36"/>
      <c r="K28" s="36"/>
    </row>
  </sheetData>
  <sheetProtection/>
  <mergeCells count="30">
    <mergeCell ref="E26:F26"/>
    <mergeCell ref="G26:H26"/>
    <mergeCell ref="E27:F27"/>
    <mergeCell ref="G27:H27"/>
    <mergeCell ref="K6:K7"/>
    <mergeCell ref="J6:J7"/>
    <mergeCell ref="I6:I7"/>
    <mergeCell ref="A3:B4"/>
    <mergeCell ref="A6:A7"/>
    <mergeCell ref="B6:B7"/>
    <mergeCell ref="C6:C7"/>
    <mergeCell ref="C28:D28"/>
    <mergeCell ref="C27:D27"/>
    <mergeCell ref="C25:D25"/>
    <mergeCell ref="C26:D26"/>
    <mergeCell ref="D6:D7"/>
    <mergeCell ref="E6:H6"/>
    <mergeCell ref="E28:F28"/>
    <mergeCell ref="G28:H28"/>
    <mergeCell ref="E25:F25"/>
    <mergeCell ref="G25:H25"/>
    <mergeCell ref="C23:D23"/>
    <mergeCell ref="C24:D24"/>
    <mergeCell ref="E22:F22"/>
    <mergeCell ref="G22:H22"/>
    <mergeCell ref="E23:F23"/>
    <mergeCell ref="G23:H23"/>
    <mergeCell ref="E24:F24"/>
    <mergeCell ref="G24:H24"/>
    <mergeCell ref="C22:D22"/>
  </mergeCells>
  <printOptions/>
  <pageMargins left="0.3937007874015748" right="0.3937007874015748" top="0.3937007874015748" bottom="0.5905511811023623" header="0.31496062992125984" footer="0.31496062992125984"/>
  <pageSetup fitToHeight="5" horizontalDpi="300" verticalDpi="300" orientation="landscape" paperSize="9" scale="99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1">
      <pane ySplit="7" topLeftCell="A22" activePane="bottomLeft" state="frozen"/>
      <selection pane="topLeft" activeCell="B1" sqref="B1:F1"/>
      <selection pane="bottomLeft" activeCell="A3" sqref="A3:B4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4.75390625" style="0" customWidth="1"/>
    <col min="4" max="4" width="26.75390625" style="0" customWidth="1"/>
    <col min="5" max="5" width="14.75390625" style="0" customWidth="1"/>
    <col min="6" max="8" width="6.75390625" style="16" customWidth="1"/>
    <col min="9" max="9" width="9.25390625" style="16" customWidth="1"/>
    <col min="10" max="10" width="5.875" style="16" customWidth="1"/>
  </cols>
  <sheetData>
    <row r="1" spans="1:11" ht="15" customHeight="1">
      <c r="A1" s="99" t="str">
        <f>+'EX-500'!A1:I1</f>
        <v>Soutěž: MiČR lodních modelářů žáků 2014; rybník Pražan, Borovany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5" customHeight="1">
      <c r="A2" s="99" t="str">
        <f>+'EX-500'!A2:I2</f>
        <v>Termín: 13. 6. 2014 - 15. 6. 2014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7" ht="19.5" customHeight="1">
      <c r="A3" s="195" t="s">
        <v>46</v>
      </c>
      <c r="B3" s="195"/>
      <c r="C3" s="33"/>
      <c r="D3" s="15"/>
      <c r="E3" s="15"/>
      <c r="F3" s="15"/>
      <c r="G3" s="15"/>
    </row>
    <row r="4" spans="1:7" ht="19.5" customHeight="1">
      <c r="A4" s="195"/>
      <c r="B4" s="195"/>
      <c r="C4" s="33"/>
      <c r="D4" s="15"/>
      <c r="E4" s="15"/>
      <c r="F4" s="15"/>
      <c r="G4" s="15"/>
    </row>
    <row r="5" ht="12" customHeight="1" thickBot="1"/>
    <row r="6" spans="1:12" ht="12.75" customHeight="1" thickBot="1">
      <c r="A6" s="196" t="s">
        <v>18</v>
      </c>
      <c r="B6" s="197" t="s">
        <v>19</v>
      </c>
      <c r="C6" s="197" t="s">
        <v>45</v>
      </c>
      <c r="D6" s="197" t="s">
        <v>20</v>
      </c>
      <c r="E6" s="197" t="s">
        <v>21</v>
      </c>
      <c r="F6" s="207" t="s">
        <v>25</v>
      </c>
      <c r="G6" s="207"/>
      <c r="H6" s="207"/>
      <c r="I6" s="199" t="s">
        <v>27</v>
      </c>
      <c r="J6" s="198" t="s">
        <v>83</v>
      </c>
      <c r="K6" s="16"/>
      <c r="L6" s="16"/>
    </row>
    <row r="7" spans="1:12" ht="13.5" thickBot="1">
      <c r="A7" s="196"/>
      <c r="B7" s="197"/>
      <c r="C7" s="197"/>
      <c r="D7" s="197"/>
      <c r="E7" s="197"/>
      <c r="F7" s="17" t="s">
        <v>28</v>
      </c>
      <c r="G7" s="17" t="s">
        <v>29</v>
      </c>
      <c r="H7" s="17" t="s">
        <v>30</v>
      </c>
      <c r="I7" s="199"/>
      <c r="J7" s="198"/>
      <c r="K7" s="16"/>
      <c r="L7" s="16"/>
    </row>
    <row r="8" spans="1:12" ht="15" customHeight="1">
      <c r="A8" s="106" t="s">
        <v>47</v>
      </c>
      <c r="B8" s="157" t="s">
        <v>160</v>
      </c>
      <c r="C8" s="158" t="s">
        <v>127</v>
      </c>
      <c r="D8" s="159" t="s">
        <v>131</v>
      </c>
      <c r="E8" s="161" t="s">
        <v>195</v>
      </c>
      <c r="F8" s="167">
        <v>98</v>
      </c>
      <c r="G8" s="66">
        <v>100</v>
      </c>
      <c r="H8" s="66">
        <v>100</v>
      </c>
      <c r="I8" s="87">
        <f aca="true" t="shared" si="0" ref="I8:I37">(F8+G8+H8-MIN(F8:H8))/2</f>
        <v>100</v>
      </c>
      <c r="J8" s="85"/>
      <c r="K8" s="56"/>
      <c r="L8" s="16">
        <f aca="true" t="shared" si="1" ref="L8:L37">MIN(F8:H8)</f>
        <v>98</v>
      </c>
    </row>
    <row r="9" spans="1:12" ht="15" customHeight="1">
      <c r="A9" s="107">
        <v>2</v>
      </c>
      <c r="B9" s="49" t="s">
        <v>126</v>
      </c>
      <c r="C9" s="61" t="s">
        <v>128</v>
      </c>
      <c r="D9" s="146" t="s">
        <v>132</v>
      </c>
      <c r="E9" s="62" t="s">
        <v>265</v>
      </c>
      <c r="F9" s="67">
        <v>100</v>
      </c>
      <c r="G9" s="165">
        <v>95</v>
      </c>
      <c r="H9" s="67">
        <v>100</v>
      </c>
      <c r="I9" s="90">
        <f t="shared" si="0"/>
        <v>100</v>
      </c>
      <c r="J9" s="105"/>
      <c r="K9" s="63"/>
      <c r="L9" s="54">
        <f t="shared" si="1"/>
        <v>95</v>
      </c>
    </row>
    <row r="10" spans="1:12" ht="15" customHeight="1">
      <c r="A10" s="107">
        <v>3</v>
      </c>
      <c r="B10" s="49" t="s">
        <v>120</v>
      </c>
      <c r="C10" s="61" t="s">
        <v>128</v>
      </c>
      <c r="D10" s="145" t="s">
        <v>132</v>
      </c>
      <c r="E10" s="62" t="s">
        <v>185</v>
      </c>
      <c r="F10" s="67">
        <v>100</v>
      </c>
      <c r="G10" s="165">
        <v>94</v>
      </c>
      <c r="H10" s="67">
        <v>100</v>
      </c>
      <c r="I10" s="90">
        <f t="shared" si="0"/>
        <v>100</v>
      </c>
      <c r="J10" s="105"/>
      <c r="K10" s="63">
        <f>MIN(F10:H10)</f>
        <v>94</v>
      </c>
      <c r="L10" s="54">
        <f t="shared" si="1"/>
        <v>94</v>
      </c>
    </row>
    <row r="11" spans="1:12" ht="15" customHeight="1">
      <c r="A11" s="107">
        <v>4</v>
      </c>
      <c r="B11" s="49" t="s">
        <v>164</v>
      </c>
      <c r="C11" s="61" t="s">
        <v>128</v>
      </c>
      <c r="D11" s="145" t="s">
        <v>171</v>
      </c>
      <c r="E11" s="62" t="s">
        <v>197</v>
      </c>
      <c r="F11" s="67">
        <v>90</v>
      </c>
      <c r="G11" s="67">
        <v>100</v>
      </c>
      <c r="H11" s="67">
        <v>97</v>
      </c>
      <c r="I11" s="88">
        <f t="shared" si="0"/>
        <v>98.5</v>
      </c>
      <c r="J11" s="77"/>
      <c r="K11" s="56"/>
      <c r="L11" s="16">
        <f t="shared" si="1"/>
        <v>90</v>
      </c>
    </row>
    <row r="12" spans="1:12" ht="15" customHeight="1">
      <c r="A12" s="108">
        <v>5</v>
      </c>
      <c r="B12" s="49" t="s">
        <v>156</v>
      </c>
      <c r="C12" s="61" t="s">
        <v>169</v>
      </c>
      <c r="D12" s="145" t="s">
        <v>176</v>
      </c>
      <c r="E12" s="62" t="s">
        <v>187</v>
      </c>
      <c r="F12" s="165">
        <v>93</v>
      </c>
      <c r="G12" s="67">
        <v>100</v>
      </c>
      <c r="H12" s="67">
        <v>95</v>
      </c>
      <c r="I12" s="88">
        <f t="shared" si="0"/>
        <v>97.5</v>
      </c>
      <c r="J12" s="77"/>
      <c r="K12" s="16"/>
      <c r="L12" s="16">
        <f t="shared" si="1"/>
        <v>93</v>
      </c>
    </row>
    <row r="13" spans="1:12" ht="15" customHeight="1">
      <c r="A13" s="107">
        <v>6</v>
      </c>
      <c r="B13" s="49" t="s">
        <v>122</v>
      </c>
      <c r="C13" s="61" t="s">
        <v>129</v>
      </c>
      <c r="D13" s="145" t="s">
        <v>133</v>
      </c>
      <c r="E13" s="62" t="s">
        <v>189</v>
      </c>
      <c r="F13" s="67">
        <v>95</v>
      </c>
      <c r="G13" s="67">
        <v>100</v>
      </c>
      <c r="H13" s="165">
        <v>92</v>
      </c>
      <c r="I13" s="88">
        <f t="shared" si="0"/>
        <v>97.5</v>
      </c>
      <c r="J13" s="77"/>
      <c r="K13" s="56"/>
      <c r="L13" s="16">
        <f t="shared" si="1"/>
        <v>92</v>
      </c>
    </row>
    <row r="14" spans="1:12" ht="15" customHeight="1">
      <c r="A14" s="107">
        <v>7</v>
      </c>
      <c r="B14" s="140" t="s">
        <v>218</v>
      </c>
      <c r="C14" s="48" t="s">
        <v>128</v>
      </c>
      <c r="D14" s="168" t="s">
        <v>216</v>
      </c>
      <c r="E14" s="148" t="s">
        <v>222</v>
      </c>
      <c r="F14" s="165">
        <v>83</v>
      </c>
      <c r="G14" s="67">
        <v>100</v>
      </c>
      <c r="H14" s="67">
        <v>95</v>
      </c>
      <c r="I14" s="88">
        <f t="shared" si="0"/>
        <v>97.5</v>
      </c>
      <c r="J14" s="77"/>
      <c r="K14" s="56"/>
      <c r="L14" s="16">
        <f t="shared" si="1"/>
        <v>83</v>
      </c>
    </row>
    <row r="15" spans="1:12" ht="15" customHeight="1">
      <c r="A15" s="107">
        <v>8</v>
      </c>
      <c r="B15" s="51" t="s">
        <v>157</v>
      </c>
      <c r="C15" s="65" t="s">
        <v>128</v>
      </c>
      <c r="D15" s="76" t="s">
        <v>171</v>
      </c>
      <c r="E15" s="62" t="s">
        <v>181</v>
      </c>
      <c r="F15" s="67">
        <v>94</v>
      </c>
      <c r="G15" s="67">
        <v>100</v>
      </c>
      <c r="H15" s="165">
        <v>94</v>
      </c>
      <c r="I15" s="88">
        <f t="shared" si="0"/>
        <v>97</v>
      </c>
      <c r="J15" s="77"/>
      <c r="K15" s="56"/>
      <c r="L15" s="16">
        <f t="shared" si="1"/>
        <v>94</v>
      </c>
    </row>
    <row r="16" spans="1:12" s="55" customFormat="1" ht="15" customHeight="1">
      <c r="A16" s="107">
        <v>9</v>
      </c>
      <c r="B16" s="51" t="s">
        <v>123</v>
      </c>
      <c r="C16" s="65" t="s">
        <v>127</v>
      </c>
      <c r="D16" s="62" t="s">
        <v>131</v>
      </c>
      <c r="E16" s="76" t="s">
        <v>190</v>
      </c>
      <c r="F16" s="67">
        <v>100</v>
      </c>
      <c r="G16" s="67">
        <v>93</v>
      </c>
      <c r="H16" s="165">
        <v>93</v>
      </c>
      <c r="I16" s="88">
        <f t="shared" si="0"/>
        <v>96.5</v>
      </c>
      <c r="J16" s="77"/>
      <c r="K16" s="56"/>
      <c r="L16" s="16">
        <f t="shared" si="1"/>
        <v>93</v>
      </c>
    </row>
    <row r="17" spans="1:12" ht="15" customHeight="1">
      <c r="A17" s="107">
        <v>10</v>
      </c>
      <c r="B17" s="49" t="s">
        <v>121</v>
      </c>
      <c r="C17" s="61" t="s">
        <v>127</v>
      </c>
      <c r="D17" s="50" t="s">
        <v>133</v>
      </c>
      <c r="E17" s="62" t="s">
        <v>188</v>
      </c>
      <c r="F17" s="67">
        <v>93</v>
      </c>
      <c r="G17" s="67">
        <v>100</v>
      </c>
      <c r="H17" s="165">
        <v>83</v>
      </c>
      <c r="I17" s="88">
        <f t="shared" si="0"/>
        <v>96.5</v>
      </c>
      <c r="J17" s="77"/>
      <c r="K17" s="16"/>
      <c r="L17" s="16">
        <f t="shared" si="1"/>
        <v>83</v>
      </c>
    </row>
    <row r="18" spans="1:12" ht="15" customHeight="1">
      <c r="A18" s="107">
        <v>11</v>
      </c>
      <c r="B18" s="51" t="s">
        <v>214</v>
      </c>
      <c r="C18" s="58" t="s">
        <v>128</v>
      </c>
      <c r="D18" s="143" t="s">
        <v>216</v>
      </c>
      <c r="E18" s="139" t="s">
        <v>219</v>
      </c>
      <c r="F18" s="165">
        <v>94</v>
      </c>
      <c r="G18" s="67">
        <v>95</v>
      </c>
      <c r="H18" s="67">
        <v>95</v>
      </c>
      <c r="I18" s="88">
        <f t="shared" si="0"/>
        <v>95</v>
      </c>
      <c r="J18" s="77"/>
      <c r="K18" s="16"/>
      <c r="L18" s="16">
        <f t="shared" si="1"/>
        <v>94</v>
      </c>
    </row>
    <row r="19" spans="1:12" ht="15" customHeight="1">
      <c r="A19" s="107" t="s">
        <v>273</v>
      </c>
      <c r="B19" s="49" t="s">
        <v>119</v>
      </c>
      <c r="C19" s="61" t="s">
        <v>127</v>
      </c>
      <c r="D19" s="50" t="s">
        <v>131</v>
      </c>
      <c r="E19" s="62" t="s">
        <v>179</v>
      </c>
      <c r="F19" s="67">
        <v>94</v>
      </c>
      <c r="G19" s="67">
        <v>95</v>
      </c>
      <c r="H19" s="165">
        <v>94</v>
      </c>
      <c r="I19" s="88">
        <f t="shared" si="0"/>
        <v>94.5</v>
      </c>
      <c r="J19" s="77">
        <v>100</v>
      </c>
      <c r="K19" s="16"/>
      <c r="L19" s="16">
        <f t="shared" si="1"/>
        <v>94</v>
      </c>
    </row>
    <row r="20" spans="1:12" ht="15" customHeight="1">
      <c r="A20" s="107" t="s">
        <v>236</v>
      </c>
      <c r="B20" s="49" t="s">
        <v>155</v>
      </c>
      <c r="C20" s="67" t="s">
        <v>168</v>
      </c>
      <c r="D20" s="62" t="s">
        <v>175</v>
      </c>
      <c r="E20" s="91" t="s">
        <v>186</v>
      </c>
      <c r="F20" s="165">
        <v>94</v>
      </c>
      <c r="G20" s="67">
        <v>94</v>
      </c>
      <c r="H20" s="67">
        <v>95</v>
      </c>
      <c r="I20" s="88">
        <f t="shared" si="0"/>
        <v>94.5</v>
      </c>
      <c r="J20" s="77">
        <v>0</v>
      </c>
      <c r="K20" s="16"/>
      <c r="L20" s="16">
        <f t="shared" si="1"/>
        <v>94</v>
      </c>
    </row>
    <row r="21" spans="1:12" ht="15" customHeight="1">
      <c r="A21" s="107">
        <v>14</v>
      </c>
      <c r="B21" s="49" t="s">
        <v>125</v>
      </c>
      <c r="C21" s="61" t="s">
        <v>130</v>
      </c>
      <c r="D21" s="50" t="s">
        <v>134</v>
      </c>
      <c r="E21" s="62" t="s">
        <v>225</v>
      </c>
      <c r="F21" s="67">
        <v>94</v>
      </c>
      <c r="G21" s="165">
        <v>87</v>
      </c>
      <c r="H21" s="67">
        <v>93</v>
      </c>
      <c r="I21" s="88">
        <f t="shared" si="0"/>
        <v>93.5</v>
      </c>
      <c r="J21" s="77"/>
      <c r="K21" s="56"/>
      <c r="L21" s="16">
        <f t="shared" si="1"/>
        <v>87</v>
      </c>
    </row>
    <row r="22" spans="1:12" ht="15" customHeight="1">
      <c r="A22" s="107">
        <v>15</v>
      </c>
      <c r="B22" s="49" t="s">
        <v>163</v>
      </c>
      <c r="C22" s="61" t="s">
        <v>130</v>
      </c>
      <c r="D22" s="145" t="s">
        <v>134</v>
      </c>
      <c r="E22" s="62" t="s">
        <v>192</v>
      </c>
      <c r="F22" s="67">
        <v>92</v>
      </c>
      <c r="G22" s="165">
        <v>84</v>
      </c>
      <c r="H22" s="67">
        <v>94</v>
      </c>
      <c r="I22" s="88">
        <f t="shared" si="0"/>
        <v>93</v>
      </c>
      <c r="J22" s="77"/>
      <c r="K22" s="16"/>
      <c r="L22" s="16">
        <f t="shared" si="1"/>
        <v>84</v>
      </c>
    </row>
    <row r="23" spans="1:12" ht="15" customHeight="1">
      <c r="A23" s="107">
        <v>16</v>
      </c>
      <c r="B23" s="49" t="s">
        <v>162</v>
      </c>
      <c r="C23" s="61" t="s">
        <v>128</v>
      </c>
      <c r="D23" s="62" t="s">
        <v>171</v>
      </c>
      <c r="E23" s="62" t="s">
        <v>181</v>
      </c>
      <c r="F23" s="67">
        <v>88</v>
      </c>
      <c r="G23" s="165">
        <v>88</v>
      </c>
      <c r="H23" s="67">
        <v>95</v>
      </c>
      <c r="I23" s="88">
        <f t="shared" si="0"/>
        <v>91.5</v>
      </c>
      <c r="J23" s="77"/>
      <c r="K23" s="56"/>
      <c r="L23" s="16">
        <f t="shared" si="1"/>
        <v>88</v>
      </c>
    </row>
    <row r="24" spans="1:12" ht="15" customHeight="1">
      <c r="A24" s="107">
        <v>17</v>
      </c>
      <c r="B24" s="49" t="s">
        <v>217</v>
      </c>
      <c r="C24" s="58" t="s">
        <v>128</v>
      </c>
      <c r="D24" s="57" t="s">
        <v>216</v>
      </c>
      <c r="E24" s="139" t="s">
        <v>221</v>
      </c>
      <c r="F24" s="67">
        <v>89</v>
      </c>
      <c r="G24" s="67">
        <v>92</v>
      </c>
      <c r="H24" s="165">
        <v>89</v>
      </c>
      <c r="I24" s="88">
        <f t="shared" si="0"/>
        <v>90.5</v>
      </c>
      <c r="J24" s="77"/>
      <c r="K24" s="56"/>
      <c r="L24" s="16">
        <f t="shared" si="1"/>
        <v>89</v>
      </c>
    </row>
    <row r="25" spans="1:12" ht="15" customHeight="1">
      <c r="A25" s="107">
        <v>18</v>
      </c>
      <c r="B25" s="49" t="s">
        <v>166</v>
      </c>
      <c r="C25" s="61" t="s">
        <v>167</v>
      </c>
      <c r="D25" s="160" t="s">
        <v>173</v>
      </c>
      <c r="E25" s="62" t="s">
        <v>199</v>
      </c>
      <c r="F25" s="67">
        <v>87</v>
      </c>
      <c r="G25" s="165">
        <v>79</v>
      </c>
      <c r="H25" s="67">
        <v>92</v>
      </c>
      <c r="I25" s="88">
        <f t="shared" si="0"/>
        <v>89.5</v>
      </c>
      <c r="J25" s="77"/>
      <c r="K25" s="16"/>
      <c r="L25" s="16">
        <f t="shared" si="1"/>
        <v>79</v>
      </c>
    </row>
    <row r="26" spans="1:12" ht="15" customHeight="1">
      <c r="A26" s="107">
        <v>19</v>
      </c>
      <c r="B26" s="51" t="s">
        <v>215</v>
      </c>
      <c r="C26" s="58" t="s">
        <v>128</v>
      </c>
      <c r="D26" s="143" t="s">
        <v>216</v>
      </c>
      <c r="E26" s="139" t="s">
        <v>220</v>
      </c>
      <c r="F26" s="67">
        <v>90</v>
      </c>
      <c r="G26" s="67">
        <v>89</v>
      </c>
      <c r="H26" s="165">
        <v>74</v>
      </c>
      <c r="I26" s="88">
        <f t="shared" si="0"/>
        <v>89.5</v>
      </c>
      <c r="J26" s="77"/>
      <c r="K26" s="56"/>
      <c r="L26" s="16">
        <f t="shared" si="1"/>
        <v>74</v>
      </c>
    </row>
    <row r="27" spans="1:12" ht="15" customHeight="1">
      <c r="A27" s="107">
        <v>20</v>
      </c>
      <c r="B27" s="52" t="s">
        <v>148</v>
      </c>
      <c r="C27" s="74" t="s">
        <v>128</v>
      </c>
      <c r="D27" s="75" t="s">
        <v>171</v>
      </c>
      <c r="E27" s="64" t="s">
        <v>178</v>
      </c>
      <c r="F27" s="67">
        <v>95</v>
      </c>
      <c r="G27" s="165">
        <v>79</v>
      </c>
      <c r="H27" s="67">
        <v>83</v>
      </c>
      <c r="I27" s="88">
        <f t="shared" si="0"/>
        <v>89</v>
      </c>
      <c r="J27" s="77"/>
      <c r="K27" s="56">
        <f>MIN(F27:H27)</f>
        <v>79</v>
      </c>
      <c r="L27" s="16">
        <f t="shared" si="1"/>
        <v>79</v>
      </c>
    </row>
    <row r="28" spans="1:12" ht="15" customHeight="1">
      <c r="A28" s="107">
        <v>21</v>
      </c>
      <c r="B28" s="49" t="s">
        <v>153</v>
      </c>
      <c r="C28" s="61" t="s">
        <v>167</v>
      </c>
      <c r="D28" s="145" t="s">
        <v>173</v>
      </c>
      <c r="E28" s="62" t="s">
        <v>184</v>
      </c>
      <c r="F28" s="67">
        <v>89</v>
      </c>
      <c r="G28" s="165">
        <v>70</v>
      </c>
      <c r="H28" s="67">
        <v>89</v>
      </c>
      <c r="I28" s="88">
        <f t="shared" si="0"/>
        <v>89</v>
      </c>
      <c r="J28" s="77"/>
      <c r="K28" s="56">
        <f>MIN(F28:H28)</f>
        <v>70</v>
      </c>
      <c r="L28" s="16">
        <f t="shared" si="1"/>
        <v>70</v>
      </c>
    </row>
    <row r="29" spans="1:12" ht="15" customHeight="1">
      <c r="A29" s="107">
        <v>22</v>
      </c>
      <c r="B29" s="51" t="s">
        <v>165</v>
      </c>
      <c r="C29" s="61" t="s">
        <v>169</v>
      </c>
      <c r="D29" s="146" t="s">
        <v>176</v>
      </c>
      <c r="E29" s="76" t="s">
        <v>198</v>
      </c>
      <c r="F29" s="67">
        <v>86</v>
      </c>
      <c r="G29" s="67">
        <v>90</v>
      </c>
      <c r="H29" s="165">
        <v>82</v>
      </c>
      <c r="I29" s="88">
        <f t="shared" si="0"/>
        <v>88</v>
      </c>
      <c r="J29" s="77"/>
      <c r="K29" s="16"/>
      <c r="L29" s="16">
        <f t="shared" si="1"/>
        <v>82</v>
      </c>
    </row>
    <row r="30" spans="1:12" ht="15" customHeight="1">
      <c r="A30" s="107">
        <v>23</v>
      </c>
      <c r="B30" s="49" t="s">
        <v>124</v>
      </c>
      <c r="C30" s="61" t="s">
        <v>127</v>
      </c>
      <c r="D30" s="145" t="s">
        <v>131</v>
      </c>
      <c r="E30" s="62" t="s">
        <v>191</v>
      </c>
      <c r="F30" s="67">
        <v>89</v>
      </c>
      <c r="G30" s="67">
        <v>83</v>
      </c>
      <c r="H30" s="165">
        <v>66</v>
      </c>
      <c r="I30" s="88">
        <f t="shared" si="0"/>
        <v>86</v>
      </c>
      <c r="J30" s="77"/>
      <c r="K30" s="56"/>
      <c r="L30" s="16">
        <f t="shared" si="1"/>
        <v>66</v>
      </c>
    </row>
    <row r="31" spans="1:12" ht="15" customHeight="1">
      <c r="A31" s="107">
        <v>24</v>
      </c>
      <c r="B31" s="49" t="s">
        <v>159</v>
      </c>
      <c r="C31" s="61" t="s">
        <v>128</v>
      </c>
      <c r="D31" s="50" t="s">
        <v>171</v>
      </c>
      <c r="E31" s="62" t="s">
        <v>194</v>
      </c>
      <c r="F31" s="67">
        <v>83</v>
      </c>
      <c r="G31" s="67">
        <v>82</v>
      </c>
      <c r="H31" s="165">
        <v>73</v>
      </c>
      <c r="I31" s="88">
        <f t="shared" si="0"/>
        <v>82.5</v>
      </c>
      <c r="J31" s="77"/>
      <c r="K31" s="56"/>
      <c r="L31" s="16">
        <f t="shared" si="1"/>
        <v>73</v>
      </c>
    </row>
    <row r="32" spans="1:12" ht="15" customHeight="1">
      <c r="A32" s="107">
        <v>25</v>
      </c>
      <c r="B32" s="51" t="s">
        <v>151</v>
      </c>
      <c r="C32" s="65" t="s">
        <v>127</v>
      </c>
      <c r="D32" s="76" t="s">
        <v>131</v>
      </c>
      <c r="E32" s="62" t="s">
        <v>182</v>
      </c>
      <c r="F32" s="67">
        <v>80</v>
      </c>
      <c r="G32" s="165">
        <v>76</v>
      </c>
      <c r="H32" s="67">
        <v>82</v>
      </c>
      <c r="I32" s="88">
        <f t="shared" si="0"/>
        <v>81</v>
      </c>
      <c r="J32" s="77"/>
      <c r="K32" s="56">
        <f>MIN(F32:H32)</f>
        <v>76</v>
      </c>
      <c r="L32" s="16">
        <f t="shared" si="1"/>
        <v>76</v>
      </c>
    </row>
    <row r="33" spans="1:12" ht="15" customHeight="1">
      <c r="A33" s="107">
        <v>26</v>
      </c>
      <c r="B33" s="49" t="s">
        <v>152</v>
      </c>
      <c r="C33" s="61" t="s">
        <v>128</v>
      </c>
      <c r="D33" s="76" t="s">
        <v>171</v>
      </c>
      <c r="E33" s="62" t="s">
        <v>183</v>
      </c>
      <c r="F33" s="165">
        <v>77</v>
      </c>
      <c r="G33" s="67">
        <v>78</v>
      </c>
      <c r="H33" s="67">
        <v>82</v>
      </c>
      <c r="I33" s="88">
        <f t="shared" si="0"/>
        <v>80</v>
      </c>
      <c r="J33" s="77"/>
      <c r="K33" s="56">
        <f>MIN(F33:H33)</f>
        <v>77</v>
      </c>
      <c r="L33" s="16">
        <f t="shared" si="1"/>
        <v>77</v>
      </c>
    </row>
    <row r="34" spans="1:12" ht="15" customHeight="1">
      <c r="A34" s="107">
        <v>27</v>
      </c>
      <c r="B34" s="49" t="s">
        <v>161</v>
      </c>
      <c r="C34" s="61" t="s">
        <v>170</v>
      </c>
      <c r="D34" s="76" t="s">
        <v>177</v>
      </c>
      <c r="E34" s="62" t="s">
        <v>196</v>
      </c>
      <c r="F34" s="67">
        <v>75</v>
      </c>
      <c r="G34" s="165">
        <v>69</v>
      </c>
      <c r="H34" s="67">
        <v>77</v>
      </c>
      <c r="I34" s="88">
        <f t="shared" si="0"/>
        <v>76</v>
      </c>
      <c r="J34" s="77"/>
      <c r="K34" s="16"/>
      <c r="L34" s="16">
        <f t="shared" si="1"/>
        <v>69</v>
      </c>
    </row>
    <row r="35" spans="1:12" ht="15" customHeight="1">
      <c r="A35" s="107">
        <v>28</v>
      </c>
      <c r="B35" s="51" t="s">
        <v>150</v>
      </c>
      <c r="C35" s="65" t="s">
        <v>130</v>
      </c>
      <c r="D35" s="62" t="s">
        <v>172</v>
      </c>
      <c r="E35" s="62" t="s">
        <v>181</v>
      </c>
      <c r="F35" s="165">
        <v>70</v>
      </c>
      <c r="G35" s="67">
        <v>76</v>
      </c>
      <c r="H35" s="67">
        <v>72</v>
      </c>
      <c r="I35" s="88">
        <f t="shared" si="0"/>
        <v>74</v>
      </c>
      <c r="J35" s="77"/>
      <c r="K35" s="56">
        <f>MIN(F35:H35)</f>
        <v>70</v>
      </c>
      <c r="L35" s="16">
        <f t="shared" si="1"/>
        <v>70</v>
      </c>
    </row>
    <row r="36" spans="1:12" ht="15" customHeight="1">
      <c r="A36" s="107">
        <v>29</v>
      </c>
      <c r="B36" s="49" t="s">
        <v>149</v>
      </c>
      <c r="C36" s="61" t="s">
        <v>127</v>
      </c>
      <c r="D36" s="62" t="s">
        <v>131</v>
      </c>
      <c r="E36" s="62" t="s">
        <v>180</v>
      </c>
      <c r="F36" s="165">
        <v>24</v>
      </c>
      <c r="G36" s="67">
        <v>75</v>
      </c>
      <c r="H36" s="67">
        <v>72</v>
      </c>
      <c r="I36" s="88">
        <f t="shared" si="0"/>
        <v>73.5</v>
      </c>
      <c r="J36" s="77"/>
      <c r="K36" s="56">
        <f>MIN(F36:H36)</f>
        <v>24</v>
      </c>
      <c r="L36" s="16">
        <f t="shared" si="1"/>
        <v>24</v>
      </c>
    </row>
    <row r="37" spans="1:12" ht="15" customHeight="1" thickBot="1">
      <c r="A37" s="109" t="s">
        <v>237</v>
      </c>
      <c r="B37" s="141" t="s">
        <v>158</v>
      </c>
      <c r="C37" s="142" t="s">
        <v>128</v>
      </c>
      <c r="D37" s="169" t="s">
        <v>171</v>
      </c>
      <c r="E37" s="149" t="s">
        <v>193</v>
      </c>
      <c r="F37" s="69">
        <v>90</v>
      </c>
      <c r="G37" s="69">
        <v>21</v>
      </c>
      <c r="H37" s="166">
        <v>6</v>
      </c>
      <c r="I37" s="89">
        <f t="shared" si="0"/>
        <v>55.5</v>
      </c>
      <c r="J37" s="86"/>
      <c r="K37" s="16"/>
      <c r="L37" s="16">
        <f t="shared" si="1"/>
        <v>6</v>
      </c>
    </row>
    <row r="38" ht="15" customHeight="1" thickBot="1"/>
    <row r="39" spans="2:10" ht="15" customHeight="1">
      <c r="B39" s="20" t="s">
        <v>32</v>
      </c>
      <c r="C39" s="206" t="s">
        <v>19</v>
      </c>
      <c r="D39" s="206"/>
      <c r="E39" s="34" t="s">
        <v>7</v>
      </c>
      <c r="F39" s="219" t="s">
        <v>31</v>
      </c>
      <c r="G39" s="219"/>
      <c r="H39" s="219"/>
      <c r="I39" s="28"/>
      <c r="J39" s="28"/>
    </row>
    <row r="40" spans="2:10" ht="15" customHeight="1">
      <c r="B40" s="24" t="s">
        <v>37</v>
      </c>
      <c r="C40" s="200" t="s">
        <v>110</v>
      </c>
      <c r="D40" s="200"/>
      <c r="E40" s="101" t="s">
        <v>111</v>
      </c>
      <c r="F40" s="218"/>
      <c r="G40" s="218"/>
      <c r="H40" s="218"/>
      <c r="I40" s="35"/>
      <c r="J40" s="35"/>
    </row>
    <row r="41" spans="2:10" ht="15" customHeight="1">
      <c r="B41" s="24" t="s">
        <v>38</v>
      </c>
      <c r="C41" s="200" t="s">
        <v>114</v>
      </c>
      <c r="D41" s="200"/>
      <c r="E41" s="101" t="s">
        <v>115</v>
      </c>
      <c r="F41" s="218"/>
      <c r="G41" s="218"/>
      <c r="H41" s="218"/>
      <c r="I41" s="31"/>
      <c r="J41" s="31"/>
    </row>
    <row r="42" spans="2:10" ht="15" customHeight="1">
      <c r="B42" s="24"/>
      <c r="C42" s="211" t="s">
        <v>243</v>
      </c>
      <c r="D42" s="211"/>
      <c r="E42" s="101" t="s">
        <v>247</v>
      </c>
      <c r="F42" s="218"/>
      <c r="G42" s="218"/>
      <c r="H42" s="218"/>
      <c r="I42" s="31"/>
      <c r="J42" s="31"/>
    </row>
    <row r="43" spans="2:10" ht="15" customHeight="1">
      <c r="B43" s="24"/>
      <c r="C43" s="211"/>
      <c r="D43" s="211"/>
      <c r="E43" s="101"/>
      <c r="F43" s="218"/>
      <c r="G43" s="218"/>
      <c r="H43" s="218"/>
      <c r="I43" s="31"/>
      <c r="J43" s="31"/>
    </row>
    <row r="44" spans="2:10" ht="15" customHeight="1">
      <c r="B44" s="22" t="s">
        <v>35</v>
      </c>
      <c r="C44" s="211" t="s">
        <v>104</v>
      </c>
      <c r="D44" s="211"/>
      <c r="E44" s="101" t="s">
        <v>105</v>
      </c>
      <c r="F44" s="218"/>
      <c r="G44" s="218"/>
      <c r="H44" s="218"/>
      <c r="I44" s="30"/>
      <c r="J44" s="30"/>
    </row>
    <row r="45" spans="2:10" ht="15" customHeight="1" thickBot="1">
      <c r="B45" s="26" t="s">
        <v>36</v>
      </c>
      <c r="C45" s="210" t="s">
        <v>242</v>
      </c>
      <c r="D45" s="210"/>
      <c r="E45" s="27"/>
      <c r="F45" s="217"/>
      <c r="G45" s="217"/>
      <c r="H45" s="217"/>
      <c r="I45" s="36"/>
      <c r="J45" s="36"/>
    </row>
    <row r="47" ht="12.75">
      <c r="E47" s="37"/>
    </row>
  </sheetData>
  <sheetProtection/>
  <mergeCells count="23">
    <mergeCell ref="C41:D41"/>
    <mergeCell ref="F41:H41"/>
    <mergeCell ref="A3:B4"/>
    <mergeCell ref="A6:A7"/>
    <mergeCell ref="B6:B7"/>
    <mergeCell ref="C6:C7"/>
    <mergeCell ref="C39:D39"/>
    <mergeCell ref="F39:H39"/>
    <mergeCell ref="D6:D7"/>
    <mergeCell ref="E6:E7"/>
    <mergeCell ref="F6:H6"/>
    <mergeCell ref="C40:D40"/>
    <mergeCell ref="F40:H40"/>
    <mergeCell ref="I6:I7"/>
    <mergeCell ref="J6:J7"/>
    <mergeCell ref="C45:D45"/>
    <mergeCell ref="F45:H45"/>
    <mergeCell ref="C44:D44"/>
    <mergeCell ref="F44:H44"/>
    <mergeCell ref="C42:D42"/>
    <mergeCell ref="F42:H42"/>
    <mergeCell ref="C43:D43"/>
    <mergeCell ref="F43:H43"/>
  </mergeCells>
  <printOptions/>
  <pageMargins left="0.3937007874015748" right="0.3937007874015748" top="0.3937007874015748" bottom="0.5905511811023623" header="0.31496062992125984" footer="0.31496062992125984"/>
  <pageSetup horizontalDpi="300" verticalDpi="300" orientation="landscape" paperSize="9" scale="78" r:id="rId1"/>
  <headerFooter alignWithMargins="0">
    <oddFooter>&amp;CStránka &amp;P z &amp;N</oddFooter>
  </headerFooter>
  <ignoredErrors>
    <ignoredError sqref="A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3" sqref="A3:B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4.75390625" style="0" customWidth="1"/>
    <col min="4" max="4" width="26.75390625" style="0" customWidth="1"/>
    <col min="5" max="5" width="14.75390625" style="0" customWidth="1"/>
    <col min="6" max="6" width="7.00390625" style="0" customWidth="1"/>
    <col min="7" max="9" width="6.75390625" style="0" customWidth="1"/>
    <col min="10" max="10" width="9.25390625" style="0" customWidth="1"/>
    <col min="11" max="13" width="6.75390625" style="0" customWidth="1"/>
    <col min="14" max="15" width="9.25390625" style="0" customWidth="1"/>
  </cols>
  <sheetData>
    <row r="1" spans="1:15" ht="15" customHeight="1">
      <c r="A1" s="99" t="str">
        <f>+'EX-500'!A1:I1</f>
        <v>Soutěž: MiČR lodních modelářů žáků 2014; rybník Pražan, Borovany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5" customHeight="1">
      <c r="A2" s="99" t="str">
        <f>+'EX-500'!A2:I2</f>
        <v>Termín: 13. 6. 2014 - 15. 6. 2014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2" ht="19.5" customHeight="1">
      <c r="A3" s="220" t="s">
        <v>48</v>
      </c>
      <c r="B3" s="220"/>
      <c r="C3" s="14"/>
      <c r="D3" s="15"/>
      <c r="E3" s="15"/>
      <c r="F3" s="15"/>
      <c r="G3" s="15"/>
      <c r="H3" s="15"/>
      <c r="I3" s="15"/>
      <c r="J3" s="15"/>
      <c r="K3" s="15"/>
      <c r="L3" s="15"/>
    </row>
    <row r="4" spans="1:12" ht="19.5" customHeight="1">
      <c r="A4" s="220"/>
      <c r="B4" s="220"/>
      <c r="C4" s="14"/>
      <c r="D4" s="15"/>
      <c r="E4" s="15"/>
      <c r="F4" s="15"/>
      <c r="G4" s="15"/>
      <c r="H4" s="15"/>
      <c r="I4" s="15"/>
      <c r="J4" s="15"/>
      <c r="K4" s="15"/>
      <c r="L4" s="15"/>
    </row>
    <row r="5" spans="16:19" ht="12" customHeight="1" thickBot="1">
      <c r="P5" s="16"/>
      <c r="R5" s="16"/>
      <c r="S5" s="16"/>
    </row>
    <row r="6" spans="1:19" ht="12.75" customHeight="1" thickBot="1">
      <c r="A6" s="196" t="s">
        <v>18</v>
      </c>
      <c r="B6" s="208" t="s">
        <v>19</v>
      </c>
      <c r="C6" s="208" t="s">
        <v>45</v>
      </c>
      <c r="D6" s="208" t="s">
        <v>20</v>
      </c>
      <c r="E6" s="208" t="s">
        <v>21</v>
      </c>
      <c r="F6" s="208" t="s">
        <v>22</v>
      </c>
      <c r="G6" s="236" t="s">
        <v>23</v>
      </c>
      <c r="H6" s="236"/>
      <c r="I6" s="236"/>
      <c r="J6" s="235" t="s">
        <v>24</v>
      </c>
      <c r="K6" s="236" t="s">
        <v>25</v>
      </c>
      <c r="L6" s="236"/>
      <c r="M6" s="236"/>
      <c r="N6" s="235" t="s">
        <v>26</v>
      </c>
      <c r="O6" s="222" t="s">
        <v>27</v>
      </c>
      <c r="R6" s="16"/>
      <c r="S6" s="16"/>
    </row>
    <row r="7" spans="1:19" ht="13.5" thickBot="1">
      <c r="A7" s="221"/>
      <c r="B7" s="197"/>
      <c r="C7" s="197"/>
      <c r="D7" s="197"/>
      <c r="E7" s="197"/>
      <c r="F7" s="197"/>
      <c r="G7" s="17" t="s">
        <v>28</v>
      </c>
      <c r="H7" s="17" t="s">
        <v>29</v>
      </c>
      <c r="I7" s="17" t="s">
        <v>30</v>
      </c>
      <c r="J7" s="235"/>
      <c r="K7" s="43" t="s">
        <v>28</v>
      </c>
      <c r="L7" s="17" t="s">
        <v>29</v>
      </c>
      <c r="M7" s="17" t="s">
        <v>30</v>
      </c>
      <c r="N7" s="235"/>
      <c r="O7" s="222"/>
      <c r="R7" s="16"/>
      <c r="S7" s="16"/>
    </row>
    <row r="8" spans="1:19" ht="15" customHeight="1">
      <c r="A8" s="106">
        <v>1</v>
      </c>
      <c r="B8" s="96" t="s">
        <v>124</v>
      </c>
      <c r="C8" s="59" t="s">
        <v>127</v>
      </c>
      <c r="D8" s="57" t="s">
        <v>131</v>
      </c>
      <c r="E8" s="60" t="s">
        <v>140</v>
      </c>
      <c r="F8" s="82" t="s">
        <v>143</v>
      </c>
      <c r="G8" s="81">
        <v>92</v>
      </c>
      <c r="H8" s="81">
        <v>91</v>
      </c>
      <c r="I8" s="81">
        <v>92</v>
      </c>
      <c r="J8" s="84">
        <f aca="true" t="shared" si="0" ref="J8:J15">AVERAGE(G8:I8)</f>
        <v>91.66666666666667</v>
      </c>
      <c r="K8" s="67">
        <v>100</v>
      </c>
      <c r="L8" s="165">
        <v>84</v>
      </c>
      <c r="M8" s="66">
        <v>100</v>
      </c>
      <c r="N8" s="68">
        <f aca="true" t="shared" si="1" ref="N8:N15">((K8+L8+M8)-MIN(K8:M8))/2</f>
        <v>100</v>
      </c>
      <c r="O8" s="110">
        <f aca="true" t="shared" si="2" ref="O8:O15">J8+N8</f>
        <v>191.66666666666669</v>
      </c>
      <c r="Q8" s="16">
        <f aca="true" t="shared" si="3" ref="Q8:Q15">MIN(K8:M8)</f>
        <v>84</v>
      </c>
      <c r="R8" s="16"/>
      <c r="S8" s="16"/>
    </row>
    <row r="9" spans="1:19" ht="15" customHeight="1">
      <c r="A9" s="107">
        <v>2</v>
      </c>
      <c r="B9" s="71" t="s">
        <v>125</v>
      </c>
      <c r="C9" s="58" t="s">
        <v>130</v>
      </c>
      <c r="D9" s="57" t="s">
        <v>134</v>
      </c>
      <c r="E9" s="57" t="s">
        <v>141</v>
      </c>
      <c r="F9" s="83" t="s">
        <v>145</v>
      </c>
      <c r="G9" s="81">
        <v>93</v>
      </c>
      <c r="H9" s="81">
        <v>92</v>
      </c>
      <c r="I9" s="81">
        <v>91</v>
      </c>
      <c r="J9" s="84">
        <f t="shared" si="0"/>
        <v>92</v>
      </c>
      <c r="K9" s="165">
        <v>95</v>
      </c>
      <c r="L9" s="67">
        <v>98</v>
      </c>
      <c r="M9" s="67">
        <v>100</v>
      </c>
      <c r="N9" s="68">
        <f t="shared" si="1"/>
        <v>99</v>
      </c>
      <c r="O9" s="110">
        <f t="shared" si="2"/>
        <v>191</v>
      </c>
      <c r="Q9" s="16">
        <f t="shared" si="3"/>
        <v>95</v>
      </c>
      <c r="R9" s="16"/>
      <c r="S9" s="16"/>
    </row>
    <row r="10" spans="1:19" ht="15" customHeight="1">
      <c r="A10" s="107">
        <v>3</v>
      </c>
      <c r="B10" s="96" t="s">
        <v>120</v>
      </c>
      <c r="C10" s="59" t="s">
        <v>128</v>
      </c>
      <c r="D10" s="57" t="s">
        <v>132</v>
      </c>
      <c r="E10" s="60" t="s">
        <v>136</v>
      </c>
      <c r="F10" s="82" t="s">
        <v>143</v>
      </c>
      <c r="G10" s="81">
        <v>94</v>
      </c>
      <c r="H10" s="81">
        <v>93</v>
      </c>
      <c r="I10" s="81">
        <v>94</v>
      </c>
      <c r="J10" s="84">
        <f t="shared" si="0"/>
        <v>93.66666666666667</v>
      </c>
      <c r="K10" s="67">
        <v>94</v>
      </c>
      <c r="L10" s="67">
        <v>98</v>
      </c>
      <c r="M10" s="165">
        <v>91</v>
      </c>
      <c r="N10" s="68">
        <f t="shared" si="1"/>
        <v>96</v>
      </c>
      <c r="O10" s="110">
        <f t="shared" si="2"/>
        <v>189.66666666666669</v>
      </c>
      <c r="Q10" s="16">
        <f t="shared" si="3"/>
        <v>91</v>
      </c>
      <c r="R10" s="16"/>
      <c r="S10" s="16"/>
    </row>
    <row r="11" spans="1:19" ht="15" customHeight="1">
      <c r="A11" s="107">
        <v>4</v>
      </c>
      <c r="B11" s="96" t="s">
        <v>126</v>
      </c>
      <c r="C11" s="59" t="s">
        <v>128</v>
      </c>
      <c r="D11" s="57" t="s">
        <v>132</v>
      </c>
      <c r="E11" s="60" t="s">
        <v>142</v>
      </c>
      <c r="F11" s="82" t="s">
        <v>143</v>
      </c>
      <c r="G11" s="81">
        <v>92</v>
      </c>
      <c r="H11" s="81">
        <v>91</v>
      </c>
      <c r="I11" s="81">
        <v>92</v>
      </c>
      <c r="J11" s="84">
        <f t="shared" si="0"/>
        <v>91.66666666666667</v>
      </c>
      <c r="K11" s="165">
        <v>89</v>
      </c>
      <c r="L11" s="67">
        <v>98</v>
      </c>
      <c r="M11" s="67">
        <v>98</v>
      </c>
      <c r="N11" s="68">
        <f t="shared" si="1"/>
        <v>98</v>
      </c>
      <c r="O11" s="110">
        <f t="shared" si="2"/>
        <v>189.66666666666669</v>
      </c>
      <c r="Q11" s="16">
        <f t="shared" si="3"/>
        <v>89</v>
      </c>
      <c r="R11" s="16"/>
      <c r="S11" s="16"/>
    </row>
    <row r="12" spans="1:19" ht="15" customHeight="1">
      <c r="A12" s="107">
        <v>5</v>
      </c>
      <c r="B12" s="96" t="s">
        <v>122</v>
      </c>
      <c r="C12" s="59" t="s">
        <v>129</v>
      </c>
      <c r="D12" s="57" t="s">
        <v>133</v>
      </c>
      <c r="E12" s="60" t="s">
        <v>138</v>
      </c>
      <c r="F12" s="82" t="s">
        <v>144</v>
      </c>
      <c r="G12" s="81">
        <v>88</v>
      </c>
      <c r="H12" s="81">
        <v>90</v>
      </c>
      <c r="I12" s="81">
        <v>90</v>
      </c>
      <c r="J12" s="84">
        <f t="shared" si="0"/>
        <v>89.33333333333333</v>
      </c>
      <c r="K12" s="67">
        <v>98</v>
      </c>
      <c r="L12" s="165">
        <v>96</v>
      </c>
      <c r="M12" s="67">
        <v>98</v>
      </c>
      <c r="N12" s="68">
        <f t="shared" si="1"/>
        <v>98</v>
      </c>
      <c r="O12" s="110">
        <f t="shared" si="2"/>
        <v>187.33333333333331</v>
      </c>
      <c r="Q12" s="16">
        <f t="shared" si="3"/>
        <v>96</v>
      </c>
      <c r="R12" s="16"/>
      <c r="S12" s="16"/>
    </row>
    <row r="13" spans="1:19" ht="15" customHeight="1">
      <c r="A13" s="107">
        <v>6</v>
      </c>
      <c r="B13" s="71" t="s">
        <v>121</v>
      </c>
      <c r="C13" s="58" t="s">
        <v>127</v>
      </c>
      <c r="D13" s="57" t="s">
        <v>133</v>
      </c>
      <c r="E13" s="57" t="s">
        <v>137</v>
      </c>
      <c r="F13" s="135" t="s">
        <v>147</v>
      </c>
      <c r="G13" s="81">
        <v>86</v>
      </c>
      <c r="H13" s="81">
        <v>89</v>
      </c>
      <c r="I13" s="81">
        <v>85</v>
      </c>
      <c r="J13" s="84">
        <f t="shared" si="0"/>
        <v>86.66666666666667</v>
      </c>
      <c r="K13" s="67">
        <v>94</v>
      </c>
      <c r="L13" s="165">
        <v>92</v>
      </c>
      <c r="M13" s="67">
        <v>95</v>
      </c>
      <c r="N13" s="68">
        <f t="shared" si="1"/>
        <v>94.5</v>
      </c>
      <c r="O13" s="110">
        <f t="shared" si="2"/>
        <v>181.16666666666669</v>
      </c>
      <c r="Q13" s="16">
        <f t="shared" si="3"/>
        <v>92</v>
      </c>
      <c r="R13" s="16"/>
      <c r="S13" s="16"/>
    </row>
    <row r="14" spans="1:19" ht="15" customHeight="1">
      <c r="A14" s="107">
        <v>7</v>
      </c>
      <c r="B14" s="71" t="s">
        <v>123</v>
      </c>
      <c r="C14" s="58" t="s">
        <v>127</v>
      </c>
      <c r="D14" s="57" t="s">
        <v>131</v>
      </c>
      <c r="E14" s="57" t="s">
        <v>139</v>
      </c>
      <c r="F14" s="135" t="s">
        <v>147</v>
      </c>
      <c r="G14" s="81">
        <v>87</v>
      </c>
      <c r="H14" s="81">
        <v>88</v>
      </c>
      <c r="I14" s="81">
        <v>88</v>
      </c>
      <c r="J14" s="84">
        <f t="shared" si="0"/>
        <v>87.66666666666667</v>
      </c>
      <c r="K14" s="67">
        <v>88</v>
      </c>
      <c r="L14" s="165">
        <v>76</v>
      </c>
      <c r="M14" s="67">
        <v>98</v>
      </c>
      <c r="N14" s="68">
        <f t="shared" si="1"/>
        <v>93</v>
      </c>
      <c r="O14" s="110">
        <f t="shared" si="2"/>
        <v>180.66666666666669</v>
      </c>
      <c r="Q14" s="16">
        <f t="shared" si="3"/>
        <v>76</v>
      </c>
      <c r="R14" s="16"/>
      <c r="S14" s="16"/>
    </row>
    <row r="15" spans="1:19" ht="15" customHeight="1" thickBot="1">
      <c r="A15" s="109" t="s">
        <v>71</v>
      </c>
      <c r="B15" s="156" t="s">
        <v>119</v>
      </c>
      <c r="C15" s="142" t="s">
        <v>127</v>
      </c>
      <c r="D15" s="149" t="s">
        <v>131</v>
      </c>
      <c r="E15" s="149" t="s">
        <v>135</v>
      </c>
      <c r="F15" s="170" t="s">
        <v>146</v>
      </c>
      <c r="G15" s="171">
        <v>86</v>
      </c>
      <c r="H15" s="171">
        <v>89</v>
      </c>
      <c r="I15" s="171">
        <v>86</v>
      </c>
      <c r="J15" s="138">
        <f t="shared" si="0"/>
        <v>87</v>
      </c>
      <c r="K15" s="166">
        <v>83</v>
      </c>
      <c r="L15" s="69">
        <v>95</v>
      </c>
      <c r="M15" s="69">
        <v>90</v>
      </c>
      <c r="N15" s="70">
        <f t="shared" si="1"/>
        <v>92.5</v>
      </c>
      <c r="O15" s="111">
        <f t="shared" si="2"/>
        <v>179.5</v>
      </c>
      <c r="Q15" s="16">
        <f t="shared" si="3"/>
        <v>83</v>
      </c>
      <c r="R15" s="16"/>
      <c r="S15" s="16"/>
    </row>
    <row r="16" ht="15" customHeight="1" thickBot="1"/>
    <row r="17" spans="2:15" ht="15" customHeight="1">
      <c r="B17" s="18" t="s">
        <v>23</v>
      </c>
      <c r="C17" s="232" t="s">
        <v>19</v>
      </c>
      <c r="D17" s="232"/>
      <c r="E17" s="19" t="s">
        <v>7</v>
      </c>
      <c r="F17" s="237" t="s">
        <v>31</v>
      </c>
      <c r="G17" s="238"/>
      <c r="H17" s="239"/>
      <c r="I17" s="233" t="s">
        <v>32</v>
      </c>
      <c r="J17" s="234"/>
      <c r="K17" s="242" t="s">
        <v>19</v>
      </c>
      <c r="L17" s="243"/>
      <c r="M17" s="234"/>
      <c r="N17" s="21" t="s">
        <v>7</v>
      </c>
      <c r="O17" s="97" t="s">
        <v>31</v>
      </c>
    </row>
    <row r="18" spans="2:15" ht="15" customHeight="1">
      <c r="B18" s="25" t="s">
        <v>44</v>
      </c>
      <c r="C18" s="223" t="s">
        <v>112</v>
      </c>
      <c r="D18" s="223"/>
      <c r="E18" s="23" t="s">
        <v>113</v>
      </c>
      <c r="F18" s="224"/>
      <c r="G18" s="225"/>
      <c r="H18" s="226"/>
      <c r="I18" s="227" t="s">
        <v>33</v>
      </c>
      <c r="J18" s="228"/>
      <c r="K18" s="229" t="s">
        <v>243</v>
      </c>
      <c r="L18" s="230"/>
      <c r="M18" s="231"/>
      <c r="N18" s="101" t="s">
        <v>247</v>
      </c>
      <c r="O18" s="112"/>
    </row>
    <row r="19" spans="2:15" ht="15" customHeight="1">
      <c r="B19" s="25">
        <v>2</v>
      </c>
      <c r="C19" s="223" t="s">
        <v>104</v>
      </c>
      <c r="D19" s="223"/>
      <c r="E19" s="23" t="s">
        <v>105</v>
      </c>
      <c r="F19" s="224"/>
      <c r="G19" s="225"/>
      <c r="H19" s="226"/>
      <c r="I19" s="227" t="s">
        <v>34</v>
      </c>
      <c r="J19" s="228"/>
      <c r="K19" s="229" t="s">
        <v>114</v>
      </c>
      <c r="L19" s="230"/>
      <c r="M19" s="231"/>
      <c r="N19" s="102" t="s">
        <v>115</v>
      </c>
      <c r="O19" s="112"/>
    </row>
    <row r="20" spans="2:15" ht="15" customHeight="1">
      <c r="B20" s="25">
        <v>3</v>
      </c>
      <c r="C20" s="223" t="s">
        <v>114</v>
      </c>
      <c r="D20" s="223"/>
      <c r="E20" s="23" t="s">
        <v>115</v>
      </c>
      <c r="F20" s="224"/>
      <c r="G20" s="225"/>
      <c r="H20" s="226"/>
      <c r="I20" s="244"/>
      <c r="J20" s="245"/>
      <c r="K20" s="229"/>
      <c r="L20" s="230"/>
      <c r="M20" s="231"/>
      <c r="N20" s="102"/>
      <c r="O20" s="112"/>
    </row>
    <row r="21" spans="2:15" ht="15" customHeight="1">
      <c r="B21" s="22"/>
      <c r="C21" s="223"/>
      <c r="D21" s="223"/>
      <c r="E21" s="23"/>
      <c r="F21" s="224"/>
      <c r="G21" s="225"/>
      <c r="H21" s="226"/>
      <c r="I21" s="244"/>
      <c r="J21" s="245"/>
      <c r="K21" s="229"/>
      <c r="L21" s="230"/>
      <c r="M21" s="231"/>
      <c r="N21" s="102"/>
      <c r="O21" s="112"/>
    </row>
    <row r="22" spans="2:15" ht="15" customHeight="1">
      <c r="B22" s="22"/>
      <c r="C22" s="246"/>
      <c r="D22" s="246"/>
      <c r="E22" s="23"/>
      <c r="F22" s="224"/>
      <c r="G22" s="225"/>
      <c r="H22" s="226"/>
      <c r="I22" s="240" t="s">
        <v>35</v>
      </c>
      <c r="J22" s="241"/>
      <c r="K22" s="229" t="s">
        <v>104</v>
      </c>
      <c r="L22" s="230"/>
      <c r="M22" s="231"/>
      <c r="N22" s="102" t="s">
        <v>105</v>
      </c>
      <c r="O22" s="112"/>
    </row>
    <row r="23" spans="2:15" ht="15" customHeight="1" thickBot="1">
      <c r="B23" s="26" t="s">
        <v>36</v>
      </c>
      <c r="C23" s="251" t="s">
        <v>246</v>
      </c>
      <c r="D23" s="251"/>
      <c r="E23" s="27"/>
      <c r="F23" s="252"/>
      <c r="G23" s="253"/>
      <c r="H23" s="254"/>
      <c r="I23" s="255" t="s">
        <v>36</v>
      </c>
      <c r="J23" s="256"/>
      <c r="K23" s="247" t="s">
        <v>242</v>
      </c>
      <c r="L23" s="248"/>
      <c r="M23" s="249"/>
      <c r="N23" s="27"/>
      <c r="O23" s="100"/>
    </row>
    <row r="24" spans="1:11" ht="15" customHeight="1">
      <c r="A24" s="28"/>
      <c r="B24" s="28"/>
      <c r="C24" s="250"/>
      <c r="D24" s="250"/>
      <c r="E24" s="28"/>
      <c r="F24" s="29"/>
      <c r="G24" s="29"/>
      <c r="H24" s="30"/>
      <c r="I24" s="30"/>
      <c r="J24" s="30"/>
      <c r="K24" s="30"/>
    </row>
    <row r="25" spans="1:11" ht="15" customHeight="1">
      <c r="A25" s="28"/>
      <c r="B25" s="31"/>
      <c r="C25" s="31"/>
      <c r="E25" s="32"/>
      <c r="F25" s="29"/>
      <c r="G25" s="29"/>
      <c r="H25" s="30"/>
      <c r="I25" s="30"/>
      <c r="J25" s="30"/>
      <c r="K25" s="30"/>
    </row>
    <row r="26" spans="1:11" ht="15" customHeight="1">
      <c r="A26" s="28"/>
      <c r="B26" s="31"/>
      <c r="C26" s="31"/>
      <c r="E26" s="32"/>
      <c r="F26" s="29"/>
      <c r="G26" s="29"/>
      <c r="H26" s="30"/>
      <c r="I26" s="30"/>
      <c r="J26" s="30"/>
      <c r="K26" s="30"/>
    </row>
    <row r="27" spans="1:11" ht="15" customHeight="1">
      <c r="A27" s="28"/>
      <c r="B27" s="31"/>
      <c r="C27" s="31"/>
      <c r="E27" s="32"/>
      <c r="F27" s="31"/>
      <c r="G27" s="29"/>
      <c r="H27" s="30"/>
      <c r="I27" s="30"/>
      <c r="J27" s="30"/>
      <c r="K27" s="30"/>
    </row>
    <row r="28" spans="1:11" ht="15" customHeight="1">
      <c r="A28" s="28"/>
      <c r="B28" s="31"/>
      <c r="C28" s="31"/>
      <c r="E28" s="32"/>
      <c r="F28" s="29"/>
      <c r="G28" s="29"/>
      <c r="H28" s="30"/>
      <c r="I28" s="30"/>
      <c r="J28" s="30"/>
      <c r="K28" s="30"/>
    </row>
    <row r="29" spans="1:3" ht="15" customHeight="1">
      <c r="A29" s="28"/>
      <c r="B29" s="31"/>
      <c r="C29" s="31"/>
    </row>
    <row r="30" spans="1:3" ht="15" customHeight="1">
      <c r="A30" s="28"/>
      <c r="B30" s="31"/>
      <c r="C30" s="31"/>
    </row>
  </sheetData>
  <sheetProtection/>
  <mergeCells count="41">
    <mergeCell ref="C22:D22"/>
    <mergeCell ref="K23:M23"/>
    <mergeCell ref="C24:D24"/>
    <mergeCell ref="C23:D23"/>
    <mergeCell ref="F23:H23"/>
    <mergeCell ref="I23:J23"/>
    <mergeCell ref="C20:D20"/>
    <mergeCell ref="F20:H20"/>
    <mergeCell ref="I20:J20"/>
    <mergeCell ref="K20:M20"/>
    <mergeCell ref="C21:D21"/>
    <mergeCell ref="F21:H21"/>
    <mergeCell ref="I21:J21"/>
    <mergeCell ref="K21:M21"/>
    <mergeCell ref="N6:N7"/>
    <mergeCell ref="G6:I6"/>
    <mergeCell ref="F22:H22"/>
    <mergeCell ref="F17:H17"/>
    <mergeCell ref="K22:M22"/>
    <mergeCell ref="I22:J22"/>
    <mergeCell ref="F18:H18"/>
    <mergeCell ref="I18:J18"/>
    <mergeCell ref="K18:M18"/>
    <mergeCell ref="K17:M17"/>
    <mergeCell ref="O6:O7"/>
    <mergeCell ref="C19:D19"/>
    <mergeCell ref="F19:H19"/>
    <mergeCell ref="I19:J19"/>
    <mergeCell ref="K19:M19"/>
    <mergeCell ref="C18:D18"/>
    <mergeCell ref="C17:D17"/>
    <mergeCell ref="I17:J17"/>
    <mergeCell ref="J6:J7"/>
    <mergeCell ref="K6:M6"/>
    <mergeCell ref="E6:E7"/>
    <mergeCell ref="F6:F7"/>
    <mergeCell ref="A3:B4"/>
    <mergeCell ref="A6:A7"/>
    <mergeCell ref="B6:B7"/>
    <mergeCell ref="C6:C7"/>
    <mergeCell ref="D6:D7"/>
  </mergeCells>
  <printOptions/>
  <pageMargins left="0.3937007874015748" right="0.3937007874015748" top="0.3937007874015748" bottom="0.5905511811023623" header="0.31496062992125984" footer="0.31496062992125984"/>
  <pageSetup fitToHeight="5" horizontalDpi="300" verticalDpi="300" orientation="landscape" paperSize="9" scale="97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3" sqref="A3:C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4.75390625" style="0" customWidth="1"/>
    <col min="4" max="4" width="26.75390625" style="0" customWidth="1"/>
    <col min="5" max="12" width="6.75390625" style="0" customWidth="1"/>
    <col min="13" max="14" width="7.75390625" style="0" customWidth="1"/>
    <col min="16" max="16" width="9.625" style="0" customWidth="1"/>
    <col min="17" max="20" width="7.75390625" style="0" customWidth="1"/>
  </cols>
  <sheetData>
    <row r="1" spans="1:14" ht="15" customHeight="1">
      <c r="A1" s="99" t="str">
        <f>+'EX-500'!A1:I1</f>
        <v>Soutěž: MiČR lodních modelářů žáků 2014; rybník Pražan, Borovany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 customHeight="1">
      <c r="A2" s="99" t="str">
        <f>+'EX-500'!A2:I2</f>
        <v>Termín: 13. 6. 2014 - 15. 6. 2014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1" ht="19.5" customHeight="1">
      <c r="A3" s="220" t="s">
        <v>53</v>
      </c>
      <c r="B3" s="220"/>
      <c r="C3" s="220"/>
      <c r="D3" s="15"/>
      <c r="E3" s="15"/>
      <c r="F3" s="15"/>
      <c r="G3" s="15"/>
      <c r="H3" s="15"/>
      <c r="I3" s="15"/>
      <c r="J3" s="15"/>
      <c r="K3" s="15"/>
    </row>
    <row r="4" spans="1:11" ht="19.5" customHeight="1">
      <c r="A4" s="220"/>
      <c r="B4" s="220"/>
      <c r="C4" s="220"/>
      <c r="D4" s="15"/>
      <c r="E4" s="15"/>
      <c r="F4" s="15"/>
      <c r="G4" s="15"/>
      <c r="H4" s="15"/>
      <c r="I4" s="15"/>
      <c r="J4" s="15"/>
      <c r="K4" s="15"/>
    </row>
    <row r="5" spans="15:18" ht="12" customHeight="1" thickBot="1">
      <c r="O5" s="16"/>
      <c r="Q5" s="16"/>
      <c r="R5" s="16"/>
    </row>
    <row r="6" spans="1:20" ht="12.75" customHeight="1" thickBot="1">
      <c r="A6" s="196" t="s">
        <v>18</v>
      </c>
      <c r="B6" s="208" t="s">
        <v>19</v>
      </c>
      <c r="C6" s="208" t="s">
        <v>45</v>
      </c>
      <c r="D6" s="208" t="s">
        <v>20</v>
      </c>
      <c r="E6" s="260" t="s">
        <v>41</v>
      </c>
      <c r="F6" s="261"/>
      <c r="G6" s="260" t="s">
        <v>42</v>
      </c>
      <c r="H6" s="261"/>
      <c r="I6" s="260" t="s">
        <v>43</v>
      </c>
      <c r="J6" s="261"/>
      <c r="K6" s="260" t="s">
        <v>56</v>
      </c>
      <c r="L6" s="261"/>
      <c r="M6" s="260" t="s">
        <v>27</v>
      </c>
      <c r="N6" s="261"/>
      <c r="P6" s="257" t="s">
        <v>62</v>
      </c>
      <c r="Q6" s="257"/>
      <c r="R6" s="257"/>
      <c r="S6" s="257"/>
      <c r="T6" s="257"/>
    </row>
    <row r="7" spans="1:20" ht="13.5" thickBot="1">
      <c r="A7" s="221"/>
      <c r="B7" s="197"/>
      <c r="C7" s="197"/>
      <c r="D7" s="197"/>
      <c r="E7" s="113" t="s">
        <v>54</v>
      </c>
      <c r="F7" s="114" t="s">
        <v>55</v>
      </c>
      <c r="G7" s="113" t="s">
        <v>54</v>
      </c>
      <c r="H7" s="114" t="s">
        <v>55</v>
      </c>
      <c r="I7" s="113" t="s">
        <v>54</v>
      </c>
      <c r="J7" s="114" t="s">
        <v>55</v>
      </c>
      <c r="K7" s="113" t="s">
        <v>54</v>
      </c>
      <c r="L7" s="114" t="s">
        <v>55</v>
      </c>
      <c r="M7" s="113" t="s">
        <v>54</v>
      </c>
      <c r="N7" s="114" t="s">
        <v>55</v>
      </c>
      <c r="P7" s="129" t="s">
        <v>61</v>
      </c>
      <c r="Q7" s="128" t="s">
        <v>57</v>
      </c>
      <c r="R7" s="128" t="s">
        <v>58</v>
      </c>
      <c r="S7" s="128" t="s">
        <v>59</v>
      </c>
      <c r="T7" s="128" t="s">
        <v>60</v>
      </c>
    </row>
    <row r="8" spans="1:20" ht="15" customHeight="1">
      <c r="A8" s="106">
        <v>1</v>
      </c>
      <c r="B8" s="71" t="s">
        <v>200</v>
      </c>
      <c r="C8" s="61" t="s">
        <v>170</v>
      </c>
      <c r="D8" s="62" t="s">
        <v>177</v>
      </c>
      <c r="E8" s="115">
        <v>25</v>
      </c>
      <c r="F8" s="116">
        <v>3.8</v>
      </c>
      <c r="G8" s="178">
        <v>17</v>
      </c>
      <c r="H8" s="179">
        <v>4.5</v>
      </c>
      <c r="I8" s="178">
        <v>20</v>
      </c>
      <c r="J8" s="179">
        <v>6.8</v>
      </c>
      <c r="K8" s="115">
        <v>25</v>
      </c>
      <c r="L8" s="116">
        <v>7.8</v>
      </c>
      <c r="M8" s="125">
        <f aca="true" t="shared" si="0" ref="M8:M18">+P8</f>
        <v>50</v>
      </c>
      <c r="N8" s="110">
        <f>+L8+F8</f>
        <v>11.6</v>
      </c>
      <c r="P8" s="72">
        <f aca="true" t="shared" si="1" ref="P8:P18">SMALL(Q8:T8,4)+SMALL(Q8:T8,3)</f>
        <v>50</v>
      </c>
      <c r="Q8" s="72">
        <f aca="true" t="shared" si="2" ref="Q8:Q18">E8</f>
        <v>25</v>
      </c>
      <c r="R8" s="72">
        <f aca="true" t="shared" si="3" ref="R8:R18">+G8</f>
        <v>17</v>
      </c>
      <c r="S8" s="72">
        <f aca="true" t="shared" si="4" ref="S8:S18">+I8</f>
        <v>20</v>
      </c>
      <c r="T8" s="72">
        <f aca="true" t="shared" si="5" ref="T8:T18">+K8</f>
        <v>25</v>
      </c>
    </row>
    <row r="9" spans="1:20" ht="15" customHeight="1">
      <c r="A9" s="107">
        <v>2</v>
      </c>
      <c r="B9" s="49" t="s">
        <v>163</v>
      </c>
      <c r="C9" s="61" t="s">
        <v>130</v>
      </c>
      <c r="D9" s="145" t="s">
        <v>134</v>
      </c>
      <c r="E9" s="117">
        <v>23</v>
      </c>
      <c r="F9" s="118">
        <v>5.3</v>
      </c>
      <c r="G9" s="180">
        <v>23</v>
      </c>
      <c r="H9" s="181">
        <v>13.3</v>
      </c>
      <c r="I9" s="180">
        <v>21</v>
      </c>
      <c r="J9" s="181">
        <v>6.5</v>
      </c>
      <c r="K9" s="117">
        <v>27</v>
      </c>
      <c r="L9" s="118">
        <v>6.5</v>
      </c>
      <c r="M9" s="126">
        <f t="shared" si="0"/>
        <v>50</v>
      </c>
      <c r="N9" s="110">
        <f>+L9+F9</f>
        <v>11.8</v>
      </c>
      <c r="P9" s="72">
        <f t="shared" si="1"/>
        <v>50</v>
      </c>
      <c r="Q9" s="72">
        <f t="shared" si="2"/>
        <v>23</v>
      </c>
      <c r="R9" s="72">
        <f t="shared" si="3"/>
        <v>23</v>
      </c>
      <c r="S9" s="72">
        <f t="shared" si="4"/>
        <v>21</v>
      </c>
      <c r="T9" s="72">
        <f t="shared" si="5"/>
        <v>27</v>
      </c>
    </row>
    <row r="10" spans="1:20" ht="15" customHeight="1">
      <c r="A10" s="107">
        <v>3</v>
      </c>
      <c r="B10" s="71" t="s">
        <v>214</v>
      </c>
      <c r="C10" s="58" t="s">
        <v>128</v>
      </c>
      <c r="D10" s="57" t="s">
        <v>216</v>
      </c>
      <c r="E10" s="117">
        <v>24</v>
      </c>
      <c r="F10" s="118">
        <v>6</v>
      </c>
      <c r="G10" s="180">
        <v>23</v>
      </c>
      <c r="H10" s="181">
        <v>11.5</v>
      </c>
      <c r="I10" s="180">
        <v>19</v>
      </c>
      <c r="J10" s="181">
        <v>17.5</v>
      </c>
      <c r="K10" s="117">
        <v>25</v>
      </c>
      <c r="L10" s="118">
        <v>10.1</v>
      </c>
      <c r="M10" s="126">
        <f t="shared" si="0"/>
        <v>49</v>
      </c>
      <c r="N10" s="110">
        <f>+L10+F10</f>
        <v>16.1</v>
      </c>
      <c r="P10" s="72">
        <f t="shared" si="1"/>
        <v>49</v>
      </c>
      <c r="Q10" s="72">
        <f t="shared" si="2"/>
        <v>24</v>
      </c>
      <c r="R10" s="72">
        <f t="shared" si="3"/>
        <v>23</v>
      </c>
      <c r="S10" s="72">
        <f t="shared" si="4"/>
        <v>19</v>
      </c>
      <c r="T10" s="72">
        <f t="shared" si="5"/>
        <v>25</v>
      </c>
    </row>
    <row r="11" spans="1:20" ht="15" customHeight="1">
      <c r="A11" s="107">
        <v>4</v>
      </c>
      <c r="B11" s="96" t="s">
        <v>153</v>
      </c>
      <c r="C11" s="59" t="s">
        <v>167</v>
      </c>
      <c r="D11" s="57" t="s">
        <v>173</v>
      </c>
      <c r="E11" s="182">
        <v>22</v>
      </c>
      <c r="F11" s="181">
        <v>10</v>
      </c>
      <c r="G11" s="182">
        <v>10</v>
      </c>
      <c r="H11" s="181">
        <v>4.8</v>
      </c>
      <c r="I11" s="119">
        <v>23</v>
      </c>
      <c r="J11" s="118">
        <v>15.2</v>
      </c>
      <c r="K11" s="119">
        <v>24</v>
      </c>
      <c r="L11" s="118">
        <v>14</v>
      </c>
      <c r="M11" s="126">
        <f t="shared" si="0"/>
        <v>47</v>
      </c>
      <c r="N11" s="110">
        <f>+L11+J11</f>
        <v>29.2</v>
      </c>
      <c r="P11" s="72">
        <f t="shared" si="1"/>
        <v>47</v>
      </c>
      <c r="Q11" s="72">
        <f t="shared" si="2"/>
        <v>22</v>
      </c>
      <c r="R11" s="72">
        <f t="shared" si="3"/>
        <v>10</v>
      </c>
      <c r="S11" s="72">
        <f t="shared" si="4"/>
        <v>23</v>
      </c>
      <c r="T11" s="72">
        <f t="shared" si="5"/>
        <v>24</v>
      </c>
    </row>
    <row r="12" spans="1:20" ht="15" customHeight="1">
      <c r="A12" s="107">
        <v>5</v>
      </c>
      <c r="B12" s="71" t="s">
        <v>126</v>
      </c>
      <c r="C12" s="58" t="s">
        <v>128</v>
      </c>
      <c r="D12" s="57" t="s">
        <v>132</v>
      </c>
      <c r="E12" s="180">
        <v>20</v>
      </c>
      <c r="F12" s="181">
        <v>13.9</v>
      </c>
      <c r="G12" s="180">
        <v>0</v>
      </c>
      <c r="H12" s="181">
        <v>0</v>
      </c>
      <c r="I12" s="117">
        <v>22</v>
      </c>
      <c r="J12" s="118">
        <v>11</v>
      </c>
      <c r="K12" s="117">
        <v>23</v>
      </c>
      <c r="L12" s="118">
        <v>11.7</v>
      </c>
      <c r="M12" s="126">
        <f t="shared" si="0"/>
        <v>45</v>
      </c>
      <c r="N12" s="110">
        <f>+L12+J12</f>
        <v>22.7</v>
      </c>
      <c r="P12" s="72">
        <f t="shared" si="1"/>
        <v>45</v>
      </c>
      <c r="Q12" s="72">
        <f t="shared" si="2"/>
        <v>20</v>
      </c>
      <c r="R12" s="72">
        <f t="shared" si="3"/>
        <v>0</v>
      </c>
      <c r="S12" s="72">
        <f t="shared" si="4"/>
        <v>22</v>
      </c>
      <c r="T12" s="72">
        <f t="shared" si="5"/>
        <v>23</v>
      </c>
    </row>
    <row r="13" spans="1:20" ht="15" customHeight="1">
      <c r="A13" s="107">
        <v>6</v>
      </c>
      <c r="B13" s="71" t="s">
        <v>125</v>
      </c>
      <c r="C13" s="58" t="s">
        <v>130</v>
      </c>
      <c r="D13" s="57" t="s">
        <v>134</v>
      </c>
      <c r="E13" s="119">
        <v>21</v>
      </c>
      <c r="F13" s="118">
        <v>5.3</v>
      </c>
      <c r="G13" s="182">
        <v>19</v>
      </c>
      <c r="H13" s="181">
        <v>0.5</v>
      </c>
      <c r="I13" s="182">
        <v>16</v>
      </c>
      <c r="J13" s="181">
        <v>13.5</v>
      </c>
      <c r="K13" s="119">
        <v>23</v>
      </c>
      <c r="L13" s="118">
        <v>2.8</v>
      </c>
      <c r="M13" s="126">
        <f t="shared" si="0"/>
        <v>44</v>
      </c>
      <c r="N13" s="110">
        <f>+L13+F13</f>
        <v>8.1</v>
      </c>
      <c r="P13" s="72">
        <f t="shared" si="1"/>
        <v>44</v>
      </c>
      <c r="Q13" s="72">
        <f t="shared" si="2"/>
        <v>21</v>
      </c>
      <c r="R13" s="72">
        <f t="shared" si="3"/>
        <v>19</v>
      </c>
      <c r="S13" s="72">
        <f t="shared" si="4"/>
        <v>16</v>
      </c>
      <c r="T13" s="72">
        <f t="shared" si="5"/>
        <v>23</v>
      </c>
    </row>
    <row r="14" spans="1:20" ht="15" customHeight="1">
      <c r="A14" s="107">
        <v>7</v>
      </c>
      <c r="B14" s="71" t="s">
        <v>215</v>
      </c>
      <c r="C14" s="58" t="s">
        <v>128</v>
      </c>
      <c r="D14" s="57" t="s">
        <v>216</v>
      </c>
      <c r="E14" s="117">
        <v>22</v>
      </c>
      <c r="F14" s="118">
        <v>15.5</v>
      </c>
      <c r="G14" s="180">
        <v>5</v>
      </c>
      <c r="H14" s="181">
        <v>0</v>
      </c>
      <c r="I14" s="117">
        <v>20</v>
      </c>
      <c r="J14" s="118">
        <v>9.2</v>
      </c>
      <c r="K14" s="180">
        <v>2</v>
      </c>
      <c r="L14" s="181">
        <v>0</v>
      </c>
      <c r="M14" s="126">
        <f t="shared" si="0"/>
        <v>42</v>
      </c>
      <c r="N14" s="110">
        <f>+J14+F14</f>
        <v>24.7</v>
      </c>
      <c r="P14" s="72">
        <f t="shared" si="1"/>
        <v>42</v>
      </c>
      <c r="Q14" s="72">
        <f t="shared" si="2"/>
        <v>22</v>
      </c>
      <c r="R14" s="72">
        <f t="shared" si="3"/>
        <v>5</v>
      </c>
      <c r="S14" s="72">
        <f t="shared" si="4"/>
        <v>20</v>
      </c>
      <c r="T14" s="72">
        <f t="shared" si="5"/>
        <v>2</v>
      </c>
    </row>
    <row r="15" spans="1:20" ht="15" customHeight="1">
      <c r="A15" s="107">
        <v>8</v>
      </c>
      <c r="B15" s="71" t="s">
        <v>206</v>
      </c>
      <c r="C15" s="58" t="s">
        <v>128</v>
      </c>
      <c r="D15" s="57" t="s">
        <v>213</v>
      </c>
      <c r="E15" s="117">
        <v>19</v>
      </c>
      <c r="F15" s="118">
        <v>1.6</v>
      </c>
      <c r="G15" s="180">
        <v>15</v>
      </c>
      <c r="H15" s="181">
        <v>0</v>
      </c>
      <c r="I15" s="180">
        <v>19</v>
      </c>
      <c r="J15" s="181">
        <v>9.5</v>
      </c>
      <c r="K15" s="117">
        <v>22</v>
      </c>
      <c r="L15" s="118">
        <v>5</v>
      </c>
      <c r="M15" s="126">
        <f t="shared" si="0"/>
        <v>41</v>
      </c>
      <c r="N15" s="110">
        <f>+L15+F15</f>
        <v>6.6</v>
      </c>
      <c r="P15" s="72">
        <f t="shared" si="1"/>
        <v>41</v>
      </c>
      <c r="Q15" s="72">
        <f t="shared" si="2"/>
        <v>19</v>
      </c>
      <c r="R15" s="72">
        <f t="shared" si="3"/>
        <v>15</v>
      </c>
      <c r="S15" s="72">
        <f t="shared" si="4"/>
        <v>19</v>
      </c>
      <c r="T15" s="72">
        <f t="shared" si="5"/>
        <v>22</v>
      </c>
    </row>
    <row r="16" spans="1:20" ht="15" customHeight="1">
      <c r="A16" s="107">
        <v>9</v>
      </c>
      <c r="B16" s="71" t="s">
        <v>161</v>
      </c>
      <c r="C16" s="59" t="s">
        <v>170</v>
      </c>
      <c r="D16" s="57" t="s">
        <v>177</v>
      </c>
      <c r="E16" s="180">
        <v>0</v>
      </c>
      <c r="F16" s="181">
        <v>0</v>
      </c>
      <c r="G16" s="180">
        <v>12</v>
      </c>
      <c r="H16" s="181">
        <v>3.7</v>
      </c>
      <c r="I16" s="117">
        <v>16</v>
      </c>
      <c r="J16" s="118">
        <v>13.7</v>
      </c>
      <c r="K16" s="117">
        <v>22</v>
      </c>
      <c r="L16" s="118">
        <v>4</v>
      </c>
      <c r="M16" s="126">
        <f t="shared" si="0"/>
        <v>38</v>
      </c>
      <c r="N16" s="110">
        <f>+L16+J16</f>
        <v>17.7</v>
      </c>
      <c r="P16" s="72">
        <f t="shared" si="1"/>
        <v>38</v>
      </c>
      <c r="Q16" s="72">
        <f t="shared" si="2"/>
        <v>0</v>
      </c>
      <c r="R16" s="72">
        <f t="shared" si="3"/>
        <v>12</v>
      </c>
      <c r="S16" s="72">
        <f t="shared" si="4"/>
        <v>16</v>
      </c>
      <c r="T16" s="72">
        <f t="shared" si="5"/>
        <v>22</v>
      </c>
    </row>
    <row r="17" spans="1:20" ht="15" customHeight="1">
      <c r="A17" s="107">
        <v>10</v>
      </c>
      <c r="B17" s="71" t="s">
        <v>202</v>
      </c>
      <c r="C17" s="59" t="s">
        <v>170</v>
      </c>
      <c r="D17" s="57" t="s">
        <v>177</v>
      </c>
      <c r="E17" s="117">
        <v>18</v>
      </c>
      <c r="F17" s="118">
        <v>20</v>
      </c>
      <c r="G17" s="180">
        <v>18</v>
      </c>
      <c r="H17" s="181">
        <v>23.6</v>
      </c>
      <c r="I17" s="180">
        <v>17</v>
      </c>
      <c r="J17" s="181">
        <v>8.3</v>
      </c>
      <c r="K17" s="117">
        <v>20</v>
      </c>
      <c r="L17" s="118">
        <v>12</v>
      </c>
      <c r="M17" s="126">
        <f t="shared" si="0"/>
        <v>38</v>
      </c>
      <c r="N17" s="110">
        <f>+L17+F17</f>
        <v>32</v>
      </c>
      <c r="P17" s="72">
        <f t="shared" si="1"/>
        <v>38</v>
      </c>
      <c r="Q17" s="72">
        <f t="shared" si="2"/>
        <v>18</v>
      </c>
      <c r="R17" s="72">
        <f t="shared" si="3"/>
        <v>18</v>
      </c>
      <c r="S17" s="72">
        <f t="shared" si="4"/>
        <v>17</v>
      </c>
      <c r="T17" s="72">
        <f t="shared" si="5"/>
        <v>20</v>
      </c>
    </row>
    <row r="18" spans="1:20" ht="15" customHeight="1" thickBot="1">
      <c r="A18" s="109" t="s">
        <v>235</v>
      </c>
      <c r="B18" s="156" t="s">
        <v>204</v>
      </c>
      <c r="C18" s="45" t="s">
        <v>130</v>
      </c>
      <c r="D18" s="136" t="s">
        <v>172</v>
      </c>
      <c r="E18" s="183">
        <v>15</v>
      </c>
      <c r="F18" s="184">
        <v>11</v>
      </c>
      <c r="G18" s="183">
        <v>15</v>
      </c>
      <c r="H18" s="184">
        <v>7.7</v>
      </c>
      <c r="I18" s="172">
        <v>18</v>
      </c>
      <c r="J18" s="121">
        <v>0</v>
      </c>
      <c r="K18" s="172">
        <v>19</v>
      </c>
      <c r="L18" s="121">
        <v>10</v>
      </c>
      <c r="M18" s="127">
        <f t="shared" si="0"/>
        <v>37</v>
      </c>
      <c r="N18" s="111">
        <f>+L18+J18</f>
        <v>10</v>
      </c>
      <c r="P18" s="72">
        <f t="shared" si="1"/>
        <v>37</v>
      </c>
      <c r="Q18" s="72">
        <f t="shared" si="2"/>
        <v>15</v>
      </c>
      <c r="R18" s="72">
        <f t="shared" si="3"/>
        <v>15</v>
      </c>
      <c r="S18" s="72">
        <f t="shared" si="4"/>
        <v>18</v>
      </c>
      <c r="T18" s="72">
        <f t="shared" si="5"/>
        <v>19</v>
      </c>
    </row>
    <row r="19" ht="15" customHeight="1" thickBot="1"/>
    <row r="20" spans="2:14" ht="15" customHeight="1">
      <c r="B20" s="18" t="s">
        <v>32</v>
      </c>
      <c r="C20" s="232" t="s">
        <v>19</v>
      </c>
      <c r="D20" s="232"/>
      <c r="E20" s="232" t="s">
        <v>7</v>
      </c>
      <c r="F20" s="232"/>
      <c r="G20" s="232" t="s">
        <v>31</v>
      </c>
      <c r="H20" s="232"/>
      <c r="I20" s="219"/>
      <c r="J20" s="53"/>
      <c r="K20" s="53"/>
      <c r="L20" s="53"/>
      <c r="M20" s="122"/>
      <c r="N20" s="28"/>
    </row>
    <row r="21" spans="2:14" ht="15" customHeight="1">
      <c r="B21" s="134" t="s">
        <v>116</v>
      </c>
      <c r="C21" s="223" t="s">
        <v>117</v>
      </c>
      <c r="D21" s="223"/>
      <c r="E21" s="259" t="s">
        <v>118</v>
      </c>
      <c r="F21" s="259"/>
      <c r="G21" s="258"/>
      <c r="H21" s="258"/>
      <c r="I21" s="218"/>
      <c r="J21" s="124"/>
      <c r="K21" s="124"/>
      <c r="L21" s="124"/>
      <c r="M21" s="123"/>
      <c r="N21" s="32"/>
    </row>
    <row r="22" spans="2:14" ht="15" customHeight="1">
      <c r="B22" s="134" t="s">
        <v>239</v>
      </c>
      <c r="C22" s="223" t="s">
        <v>240</v>
      </c>
      <c r="D22" s="223"/>
      <c r="E22" s="259"/>
      <c r="F22" s="259"/>
      <c r="G22" s="258"/>
      <c r="H22" s="258"/>
      <c r="I22" s="218"/>
      <c r="J22" s="124"/>
      <c r="K22" s="124"/>
      <c r="L22" s="124"/>
      <c r="M22" s="103"/>
      <c r="N22" s="32"/>
    </row>
    <row r="23" spans="2:14" ht="15" customHeight="1">
      <c r="B23" s="25"/>
      <c r="C23" s="223" t="s">
        <v>241</v>
      </c>
      <c r="D23" s="223"/>
      <c r="E23" s="259"/>
      <c r="F23" s="259"/>
      <c r="G23" s="258"/>
      <c r="H23" s="258"/>
      <c r="I23" s="218"/>
      <c r="J23" s="124"/>
      <c r="K23" s="124"/>
      <c r="L23" s="124"/>
      <c r="M23" s="103"/>
      <c r="N23" s="32"/>
    </row>
    <row r="24" spans="2:14" ht="15" customHeight="1">
      <c r="B24" s="22"/>
      <c r="C24" s="223"/>
      <c r="D24" s="223"/>
      <c r="E24" s="259"/>
      <c r="F24" s="259"/>
      <c r="G24" s="258"/>
      <c r="H24" s="258"/>
      <c r="I24" s="218"/>
      <c r="J24" s="124"/>
      <c r="K24" s="124"/>
      <c r="L24" s="124"/>
      <c r="M24" s="103"/>
      <c r="N24" s="32"/>
    </row>
    <row r="25" spans="2:14" ht="15" customHeight="1">
      <c r="B25" s="22" t="s">
        <v>35</v>
      </c>
      <c r="C25" s="223" t="s">
        <v>104</v>
      </c>
      <c r="D25" s="223"/>
      <c r="E25" s="259" t="s">
        <v>105</v>
      </c>
      <c r="F25" s="259"/>
      <c r="G25" s="258"/>
      <c r="H25" s="258"/>
      <c r="I25" s="218"/>
      <c r="J25" s="124"/>
      <c r="K25" s="124"/>
      <c r="L25" s="124"/>
      <c r="M25" s="103"/>
      <c r="N25" s="32"/>
    </row>
    <row r="26" spans="2:14" ht="15" customHeight="1" thickBot="1">
      <c r="B26" s="26" t="s">
        <v>36</v>
      </c>
      <c r="C26" s="251" t="s">
        <v>238</v>
      </c>
      <c r="D26" s="251"/>
      <c r="E26" s="263"/>
      <c r="F26" s="263"/>
      <c r="G26" s="262"/>
      <c r="H26" s="262"/>
      <c r="I26" s="217"/>
      <c r="J26" s="124"/>
      <c r="K26" s="124"/>
      <c r="L26" s="124"/>
      <c r="M26" s="31"/>
      <c r="N26" s="32"/>
    </row>
    <row r="27" spans="1:10" ht="15" customHeight="1">
      <c r="A27" s="28"/>
      <c r="B27" s="28"/>
      <c r="C27" s="250"/>
      <c r="D27" s="250"/>
      <c r="E27" s="29"/>
      <c r="F27" s="29"/>
      <c r="G27" s="30"/>
      <c r="H27" s="30"/>
      <c r="I27" s="30"/>
      <c r="J27" s="30"/>
    </row>
    <row r="28" spans="1:10" ht="15" customHeight="1">
      <c r="A28" s="28"/>
      <c r="B28" s="31"/>
      <c r="C28" s="31"/>
      <c r="E28" s="29"/>
      <c r="F28" s="29"/>
      <c r="G28" s="30"/>
      <c r="H28" s="30"/>
      <c r="I28" s="30"/>
      <c r="J28" s="30"/>
    </row>
    <row r="29" spans="1:10" ht="15" customHeight="1">
      <c r="A29" s="28"/>
      <c r="B29" s="31"/>
      <c r="C29" s="31"/>
      <c r="E29" s="29"/>
      <c r="F29" s="29"/>
      <c r="G29" s="30"/>
      <c r="H29" s="30"/>
      <c r="I29" s="30"/>
      <c r="J29" s="30"/>
    </row>
    <row r="30" spans="1:10" ht="15" customHeight="1">
      <c r="A30" s="28"/>
      <c r="B30" s="31"/>
      <c r="C30" s="31"/>
      <c r="E30" s="31"/>
      <c r="F30" s="29"/>
      <c r="G30" s="30"/>
      <c r="H30" s="30"/>
      <c r="I30" s="30"/>
      <c r="J30" s="30"/>
    </row>
    <row r="31" spans="1:10" ht="15" customHeight="1">
      <c r="A31" s="28"/>
      <c r="B31" s="31"/>
      <c r="C31" s="31"/>
      <c r="E31" s="29"/>
      <c r="F31" s="29"/>
      <c r="G31" s="30"/>
      <c r="H31" s="30"/>
      <c r="I31" s="30"/>
      <c r="J31" s="30"/>
    </row>
    <row r="32" spans="1:3" ht="15" customHeight="1">
      <c r="A32" s="28"/>
      <c r="B32" s="31"/>
      <c r="C32" s="31"/>
    </row>
    <row r="33" spans="1:3" ht="15" customHeight="1">
      <c r="A33" s="28"/>
      <c r="B33" s="31"/>
      <c r="C33" s="31"/>
    </row>
  </sheetData>
  <sheetProtection/>
  <mergeCells count="33">
    <mergeCell ref="C20:D20"/>
    <mergeCell ref="E6:F6"/>
    <mergeCell ref="A6:A7"/>
    <mergeCell ref="B6:B7"/>
    <mergeCell ref="C6:C7"/>
    <mergeCell ref="D6:D7"/>
    <mergeCell ref="A3:C4"/>
    <mergeCell ref="G22:I22"/>
    <mergeCell ref="G23:I23"/>
    <mergeCell ref="E24:F24"/>
    <mergeCell ref="C23:D23"/>
    <mergeCell ref="C24:D24"/>
    <mergeCell ref="C22:D22"/>
    <mergeCell ref="C21:D21"/>
    <mergeCell ref="E23:F23"/>
    <mergeCell ref="E22:F22"/>
    <mergeCell ref="G24:I24"/>
    <mergeCell ref="C27:D27"/>
    <mergeCell ref="C26:D26"/>
    <mergeCell ref="G25:I25"/>
    <mergeCell ref="G26:I26"/>
    <mergeCell ref="E25:F25"/>
    <mergeCell ref="E26:F26"/>
    <mergeCell ref="C25:D25"/>
    <mergeCell ref="P6:T6"/>
    <mergeCell ref="E20:F20"/>
    <mergeCell ref="G20:I20"/>
    <mergeCell ref="G21:I21"/>
    <mergeCell ref="E21:F21"/>
    <mergeCell ref="I6:J6"/>
    <mergeCell ref="K6:L6"/>
    <mergeCell ref="M6:N6"/>
    <mergeCell ref="G6:H6"/>
  </mergeCells>
  <printOptions/>
  <pageMargins left="0.3937007874015748" right="0.3937007874015748" top="0.3937007874015748" bottom="0.5905511811023623" header="0.31496062992125984" footer="0.31496062992125984"/>
  <pageSetup fitToHeight="5" horizontalDpi="300" verticalDpi="300" orientation="landscape" paperSize="9" scale="99" r:id="rId1"/>
  <headerFooter alignWithMargins="0"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SheetLayoutView="100" zoomScalePageLayoutView="0" workbookViewId="0" topLeftCell="A1">
      <selection activeCell="A3" sqref="A3:C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4.75390625" style="0" customWidth="1"/>
    <col min="4" max="4" width="26.75390625" style="0" customWidth="1"/>
    <col min="5" max="12" width="6.75390625" style="0" customWidth="1"/>
    <col min="13" max="14" width="7.75390625" style="0" customWidth="1"/>
    <col min="16" max="16" width="9.625" style="0" customWidth="1"/>
    <col min="17" max="20" width="7.75390625" style="0" customWidth="1"/>
  </cols>
  <sheetData>
    <row r="1" spans="1:14" ht="15" customHeight="1">
      <c r="A1" s="99" t="str">
        <f>+'EX-500'!A1:I1</f>
        <v>Soutěž: MiČR lodních modelářů žáků 2014; rybník Pražan, Borovany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 customHeight="1">
      <c r="A2" s="99" t="str">
        <f>+'EX-500'!A2:I2</f>
        <v>Termín: 13. 6. 2014 - 15. 6. 2014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1" ht="19.5" customHeight="1">
      <c r="A3" s="220" t="s">
        <v>63</v>
      </c>
      <c r="B3" s="220"/>
      <c r="C3" s="220"/>
      <c r="D3" s="15"/>
      <c r="E3" s="15"/>
      <c r="F3" s="15"/>
      <c r="G3" s="15"/>
      <c r="H3" s="15"/>
      <c r="I3" s="15"/>
      <c r="J3" s="15"/>
      <c r="K3" s="15"/>
    </row>
    <row r="4" spans="1:11" ht="19.5" customHeight="1">
      <c r="A4" s="220"/>
      <c r="B4" s="220"/>
      <c r="C4" s="220"/>
      <c r="D4" s="15"/>
      <c r="E4" s="15"/>
      <c r="F4" s="15"/>
      <c r="G4" s="15"/>
      <c r="H4" s="15"/>
      <c r="I4" s="15"/>
      <c r="J4" s="15"/>
      <c r="K4" s="15"/>
    </row>
    <row r="5" spans="15:18" ht="12" customHeight="1" thickBot="1">
      <c r="O5" s="16"/>
      <c r="Q5" s="16"/>
      <c r="R5" s="16"/>
    </row>
    <row r="6" spans="1:20" ht="12.75" customHeight="1" thickBot="1">
      <c r="A6" s="196" t="s">
        <v>18</v>
      </c>
      <c r="B6" s="208" t="s">
        <v>19</v>
      </c>
      <c r="C6" s="208" t="s">
        <v>45</v>
      </c>
      <c r="D6" s="208" t="s">
        <v>20</v>
      </c>
      <c r="E6" s="260" t="s">
        <v>41</v>
      </c>
      <c r="F6" s="261"/>
      <c r="G6" s="260" t="s">
        <v>42</v>
      </c>
      <c r="H6" s="261"/>
      <c r="I6" s="260" t="s">
        <v>43</v>
      </c>
      <c r="J6" s="261"/>
      <c r="K6" s="260" t="s">
        <v>56</v>
      </c>
      <c r="L6" s="261"/>
      <c r="M6" s="260" t="s">
        <v>27</v>
      </c>
      <c r="N6" s="261"/>
      <c r="P6" s="257" t="s">
        <v>62</v>
      </c>
      <c r="Q6" s="257"/>
      <c r="R6" s="257"/>
      <c r="S6" s="257"/>
      <c r="T6" s="257"/>
    </row>
    <row r="7" spans="1:20" ht="13.5" thickBot="1">
      <c r="A7" s="221"/>
      <c r="B7" s="197"/>
      <c r="C7" s="197"/>
      <c r="D7" s="197"/>
      <c r="E7" s="113" t="s">
        <v>54</v>
      </c>
      <c r="F7" s="114" t="s">
        <v>55</v>
      </c>
      <c r="G7" s="113" t="s">
        <v>54</v>
      </c>
      <c r="H7" s="114" t="s">
        <v>55</v>
      </c>
      <c r="I7" s="113" t="s">
        <v>54</v>
      </c>
      <c r="J7" s="114" t="s">
        <v>55</v>
      </c>
      <c r="K7" s="113" t="s">
        <v>54</v>
      </c>
      <c r="L7" s="114" t="s">
        <v>55</v>
      </c>
      <c r="M7" s="113" t="s">
        <v>54</v>
      </c>
      <c r="N7" s="114" t="s">
        <v>55</v>
      </c>
      <c r="P7" s="129" t="s">
        <v>61</v>
      </c>
      <c r="Q7" s="128" t="s">
        <v>57</v>
      </c>
      <c r="R7" s="128" t="s">
        <v>58</v>
      </c>
      <c r="S7" s="128" t="s">
        <v>59</v>
      </c>
      <c r="T7" s="128" t="s">
        <v>60</v>
      </c>
    </row>
    <row r="8" spans="1:20" ht="15" customHeight="1">
      <c r="A8" s="106">
        <v>1</v>
      </c>
      <c r="B8" s="49" t="s">
        <v>163</v>
      </c>
      <c r="C8" s="61" t="s">
        <v>130</v>
      </c>
      <c r="D8" s="145" t="s">
        <v>134</v>
      </c>
      <c r="E8" s="185">
        <v>25</v>
      </c>
      <c r="F8" s="186">
        <v>1.7</v>
      </c>
      <c r="G8" s="185">
        <v>23</v>
      </c>
      <c r="H8" s="186">
        <v>14.2</v>
      </c>
      <c r="I8" s="153">
        <v>25</v>
      </c>
      <c r="J8" s="155">
        <v>0.5</v>
      </c>
      <c r="K8" s="153">
        <v>32</v>
      </c>
      <c r="L8" s="155">
        <v>4.1</v>
      </c>
      <c r="M8" s="125">
        <f>+P8</f>
        <v>57</v>
      </c>
      <c r="N8" s="110">
        <f>+J8+L8</f>
        <v>4.6</v>
      </c>
      <c r="P8" s="72">
        <f>SMALL(Q8:T8,4)+SMALL(Q8:T8,3)</f>
        <v>57</v>
      </c>
      <c r="Q8" s="72">
        <f>E8</f>
        <v>25</v>
      </c>
      <c r="R8" s="72">
        <f>+G8</f>
        <v>23</v>
      </c>
      <c r="S8" s="72">
        <f>+I8</f>
        <v>25</v>
      </c>
      <c r="T8" s="72">
        <f>+K8</f>
        <v>32</v>
      </c>
    </row>
    <row r="9" spans="1:20" ht="15" customHeight="1">
      <c r="A9" s="107" t="s">
        <v>65</v>
      </c>
      <c r="B9" s="71" t="s">
        <v>200</v>
      </c>
      <c r="C9" s="61" t="s">
        <v>170</v>
      </c>
      <c r="D9" s="62" t="s">
        <v>177</v>
      </c>
      <c r="E9" s="152">
        <v>24</v>
      </c>
      <c r="F9" s="154">
        <v>0.7</v>
      </c>
      <c r="G9" s="187">
        <v>22</v>
      </c>
      <c r="H9" s="188">
        <v>15.3</v>
      </c>
      <c r="I9" s="187">
        <v>23</v>
      </c>
      <c r="J9" s="188">
        <v>2.1</v>
      </c>
      <c r="K9" s="152">
        <v>30</v>
      </c>
      <c r="L9" s="154">
        <v>10</v>
      </c>
      <c r="M9" s="126">
        <f>+P9</f>
        <v>54</v>
      </c>
      <c r="N9" s="110">
        <f>+L9+F9</f>
        <v>10.7</v>
      </c>
      <c r="P9" s="72">
        <f>SMALL(Q9:T9,4)+SMALL(Q9:T9,3)</f>
        <v>54</v>
      </c>
      <c r="Q9" s="72">
        <f>E9</f>
        <v>24</v>
      </c>
      <c r="R9" s="72">
        <f>+G9</f>
        <v>22</v>
      </c>
      <c r="S9" s="72">
        <f>+I9</f>
        <v>23</v>
      </c>
      <c r="T9" s="72">
        <f>+K9</f>
        <v>30</v>
      </c>
    </row>
    <row r="10" spans="1:20" ht="15" customHeight="1">
      <c r="A10" s="107" t="s">
        <v>66</v>
      </c>
      <c r="B10" s="96" t="s">
        <v>126</v>
      </c>
      <c r="C10" s="59" t="s">
        <v>128</v>
      </c>
      <c r="D10" s="57" t="s">
        <v>132</v>
      </c>
      <c r="E10" s="180">
        <v>25</v>
      </c>
      <c r="F10" s="181">
        <v>4.1</v>
      </c>
      <c r="G10" s="180">
        <v>10</v>
      </c>
      <c r="H10" s="181">
        <v>0</v>
      </c>
      <c r="I10" s="117">
        <v>25</v>
      </c>
      <c r="J10" s="118">
        <v>4</v>
      </c>
      <c r="K10" s="117">
        <v>27</v>
      </c>
      <c r="L10" s="118">
        <v>1</v>
      </c>
      <c r="M10" s="126">
        <f>+P10</f>
        <v>52</v>
      </c>
      <c r="N10" s="110">
        <f>+L10+J10</f>
        <v>5</v>
      </c>
      <c r="P10" s="72">
        <f>SMALL(Q10:T10,4)+SMALL(Q10:T10,3)</f>
        <v>52</v>
      </c>
      <c r="Q10" s="72">
        <f>E10</f>
        <v>25</v>
      </c>
      <c r="R10" s="72">
        <f>+G10</f>
        <v>10</v>
      </c>
      <c r="S10" s="72">
        <f>+I10</f>
        <v>25</v>
      </c>
      <c r="T10" s="72">
        <f>+K10</f>
        <v>27</v>
      </c>
    </row>
    <row r="11" spans="1:20" ht="15" customHeight="1">
      <c r="A11" s="107" t="s">
        <v>67</v>
      </c>
      <c r="B11" s="71" t="s">
        <v>125</v>
      </c>
      <c r="C11" s="58" t="s">
        <v>130</v>
      </c>
      <c r="D11" s="57" t="s">
        <v>134</v>
      </c>
      <c r="E11" s="119">
        <v>22</v>
      </c>
      <c r="F11" s="118">
        <v>9.9</v>
      </c>
      <c r="G11" s="182">
        <v>18</v>
      </c>
      <c r="H11" s="181">
        <v>12.8</v>
      </c>
      <c r="I11" s="182">
        <v>20</v>
      </c>
      <c r="J11" s="181">
        <v>11.6</v>
      </c>
      <c r="K11" s="119">
        <v>29</v>
      </c>
      <c r="L11" s="118">
        <v>12</v>
      </c>
      <c r="M11" s="126">
        <f>+P11</f>
        <v>51</v>
      </c>
      <c r="N11" s="110">
        <f>+L11+F11</f>
        <v>21.9</v>
      </c>
      <c r="P11" s="72">
        <f>SMALL(Q11:T11,4)+SMALL(Q11:T11,3)</f>
        <v>51</v>
      </c>
      <c r="Q11" s="72">
        <f>E11</f>
        <v>22</v>
      </c>
      <c r="R11" s="72">
        <f>+G11</f>
        <v>18</v>
      </c>
      <c r="S11" s="72">
        <f>+I11</f>
        <v>20</v>
      </c>
      <c r="T11" s="72">
        <f>+K11</f>
        <v>29</v>
      </c>
    </row>
    <row r="12" spans="1:20" ht="15" customHeight="1" thickBot="1">
      <c r="A12" s="109" t="s">
        <v>68</v>
      </c>
      <c r="B12" s="137" t="s">
        <v>166</v>
      </c>
      <c r="C12" s="45" t="s">
        <v>167</v>
      </c>
      <c r="D12" s="136" t="s">
        <v>173</v>
      </c>
      <c r="E12" s="189">
        <v>13</v>
      </c>
      <c r="F12" s="184">
        <v>0</v>
      </c>
      <c r="G12" s="189">
        <v>17</v>
      </c>
      <c r="H12" s="184">
        <v>19.5</v>
      </c>
      <c r="I12" s="120">
        <v>19</v>
      </c>
      <c r="J12" s="121">
        <v>20</v>
      </c>
      <c r="K12" s="120">
        <v>28</v>
      </c>
      <c r="L12" s="121">
        <v>20</v>
      </c>
      <c r="M12" s="127">
        <f>+P12</f>
        <v>47</v>
      </c>
      <c r="N12" s="111">
        <f>+L12+J12</f>
        <v>40</v>
      </c>
      <c r="P12" s="72">
        <f>SMALL(Q12:T12,4)+SMALL(Q12:T12,3)</f>
        <v>47</v>
      </c>
      <c r="Q12" s="72">
        <f>E12</f>
        <v>13</v>
      </c>
      <c r="R12" s="72">
        <f>+G12</f>
        <v>17</v>
      </c>
      <c r="S12" s="72">
        <f>+I12</f>
        <v>19</v>
      </c>
      <c r="T12" s="72">
        <f>+K12</f>
        <v>28</v>
      </c>
    </row>
    <row r="13" ht="15" customHeight="1" thickBot="1"/>
    <row r="14" spans="2:14" ht="15" customHeight="1">
      <c r="B14" s="18" t="s">
        <v>32</v>
      </c>
      <c r="C14" s="232" t="s">
        <v>19</v>
      </c>
      <c r="D14" s="232"/>
      <c r="E14" s="232" t="s">
        <v>7</v>
      </c>
      <c r="F14" s="232"/>
      <c r="G14" s="232" t="s">
        <v>31</v>
      </c>
      <c r="H14" s="232"/>
      <c r="I14" s="219"/>
      <c r="J14" s="53"/>
      <c r="K14" s="53"/>
      <c r="L14" s="53"/>
      <c r="M14" s="122"/>
      <c r="N14" s="28"/>
    </row>
    <row r="15" spans="2:14" ht="15" customHeight="1">
      <c r="B15" s="134" t="s">
        <v>116</v>
      </c>
      <c r="C15" s="223" t="s">
        <v>117</v>
      </c>
      <c r="D15" s="223"/>
      <c r="E15" s="259" t="s">
        <v>118</v>
      </c>
      <c r="F15" s="259"/>
      <c r="G15" s="258"/>
      <c r="H15" s="258"/>
      <c r="I15" s="218"/>
      <c r="J15" s="124"/>
      <c r="K15" s="124"/>
      <c r="L15" s="124"/>
      <c r="M15" s="123"/>
      <c r="N15" s="32"/>
    </row>
    <row r="16" spans="2:14" ht="15" customHeight="1">
      <c r="B16" s="134" t="s">
        <v>239</v>
      </c>
      <c r="C16" s="223" t="s">
        <v>240</v>
      </c>
      <c r="D16" s="223"/>
      <c r="E16" s="259"/>
      <c r="F16" s="259"/>
      <c r="G16" s="258"/>
      <c r="H16" s="258"/>
      <c r="I16" s="218"/>
      <c r="J16" s="124"/>
      <c r="K16" s="124"/>
      <c r="L16" s="124"/>
      <c r="M16" s="103"/>
      <c r="N16" s="32"/>
    </row>
    <row r="17" spans="2:14" ht="15" customHeight="1">
      <c r="B17" s="25"/>
      <c r="C17" s="223" t="s">
        <v>241</v>
      </c>
      <c r="D17" s="223"/>
      <c r="E17" s="259"/>
      <c r="F17" s="259"/>
      <c r="G17" s="258"/>
      <c r="H17" s="258"/>
      <c r="I17" s="218"/>
      <c r="J17" s="124"/>
      <c r="K17" s="124"/>
      <c r="L17" s="124"/>
      <c r="M17" s="103"/>
      <c r="N17" s="32"/>
    </row>
    <row r="18" spans="2:14" ht="15" customHeight="1">
      <c r="B18" s="22"/>
      <c r="C18" s="223"/>
      <c r="D18" s="223"/>
      <c r="E18" s="259"/>
      <c r="F18" s="259"/>
      <c r="G18" s="258"/>
      <c r="H18" s="258"/>
      <c r="I18" s="218"/>
      <c r="J18" s="124"/>
      <c r="K18" s="124"/>
      <c r="L18" s="124"/>
      <c r="M18" s="103"/>
      <c r="N18" s="32"/>
    </row>
    <row r="19" spans="2:14" ht="15" customHeight="1">
      <c r="B19" s="22" t="s">
        <v>35</v>
      </c>
      <c r="C19" s="223" t="s">
        <v>104</v>
      </c>
      <c r="D19" s="223"/>
      <c r="E19" s="259" t="s">
        <v>105</v>
      </c>
      <c r="F19" s="259"/>
      <c r="G19" s="258"/>
      <c r="H19" s="258"/>
      <c r="I19" s="218"/>
      <c r="J19" s="124"/>
      <c r="K19" s="124"/>
      <c r="L19" s="124"/>
      <c r="M19" s="103"/>
      <c r="N19" s="32"/>
    </row>
    <row r="20" spans="2:14" ht="15" customHeight="1" thickBot="1">
      <c r="B20" s="26" t="s">
        <v>36</v>
      </c>
      <c r="C20" s="251" t="s">
        <v>238</v>
      </c>
      <c r="D20" s="251"/>
      <c r="E20" s="263"/>
      <c r="F20" s="263"/>
      <c r="G20" s="262"/>
      <c r="H20" s="262"/>
      <c r="I20" s="217"/>
      <c r="J20" s="124"/>
      <c r="K20" s="124"/>
      <c r="L20" s="124"/>
      <c r="M20" s="31"/>
      <c r="N20" s="32"/>
    </row>
    <row r="21" spans="1:10" ht="15" customHeight="1">
      <c r="A21" s="28"/>
      <c r="B21" s="28"/>
      <c r="C21" s="250"/>
      <c r="D21" s="250"/>
      <c r="E21" s="29"/>
      <c r="F21" s="29"/>
      <c r="G21" s="30"/>
      <c r="H21" s="30"/>
      <c r="I21" s="30"/>
      <c r="J21" s="30"/>
    </row>
    <row r="22" spans="1:10" ht="15" customHeight="1">
      <c r="A22" s="28"/>
      <c r="B22" s="31"/>
      <c r="C22" s="31"/>
      <c r="E22" s="29"/>
      <c r="F22" s="29"/>
      <c r="G22" s="30"/>
      <c r="H22" s="30"/>
      <c r="I22" s="30"/>
      <c r="J22" s="30"/>
    </row>
    <row r="23" spans="1:10" ht="15" customHeight="1">
      <c r="A23" s="28"/>
      <c r="B23" s="31"/>
      <c r="C23" s="31"/>
      <c r="E23" s="29"/>
      <c r="F23" s="29"/>
      <c r="G23" s="30"/>
      <c r="H23" s="30"/>
      <c r="I23" s="30"/>
      <c r="J23" s="30"/>
    </row>
    <row r="24" spans="1:10" ht="15" customHeight="1">
      <c r="A24" s="28"/>
      <c r="B24" s="31"/>
      <c r="C24" s="31"/>
      <c r="E24" s="31"/>
      <c r="F24" s="29"/>
      <c r="G24" s="30"/>
      <c r="H24" s="30"/>
      <c r="I24" s="30"/>
      <c r="J24" s="30"/>
    </row>
    <row r="25" spans="1:10" ht="15" customHeight="1">
      <c r="A25" s="28"/>
      <c r="B25" s="31"/>
      <c r="C25" s="31"/>
      <c r="E25" s="29"/>
      <c r="F25" s="29"/>
      <c r="G25" s="30"/>
      <c r="H25" s="30"/>
      <c r="I25" s="30"/>
      <c r="J25" s="30"/>
    </row>
    <row r="26" spans="1:3" ht="15" customHeight="1">
      <c r="A26" s="28"/>
      <c r="B26" s="31"/>
      <c r="C26" s="31"/>
    </row>
    <row r="27" spans="1:3" ht="15" customHeight="1">
      <c r="A27" s="28"/>
      <c r="B27" s="31"/>
      <c r="C27" s="31"/>
    </row>
  </sheetData>
  <sheetProtection/>
  <mergeCells count="33">
    <mergeCell ref="P6:T6"/>
    <mergeCell ref="C19:D19"/>
    <mergeCell ref="A3:C4"/>
    <mergeCell ref="E6:F6"/>
    <mergeCell ref="G6:H6"/>
    <mergeCell ref="I6:J6"/>
    <mergeCell ref="K6:L6"/>
    <mergeCell ref="C17:D17"/>
    <mergeCell ref="C18:D18"/>
    <mergeCell ref="E17:F17"/>
    <mergeCell ref="G17:I17"/>
    <mergeCell ref="C21:D21"/>
    <mergeCell ref="C20:D20"/>
    <mergeCell ref="E19:F19"/>
    <mergeCell ref="G19:I19"/>
    <mergeCell ref="E20:F20"/>
    <mergeCell ref="G20:I20"/>
    <mergeCell ref="E18:F18"/>
    <mergeCell ref="G18:I18"/>
    <mergeCell ref="G14:I14"/>
    <mergeCell ref="E15:F15"/>
    <mergeCell ref="M6:N6"/>
    <mergeCell ref="C16:D16"/>
    <mergeCell ref="C15:D15"/>
    <mergeCell ref="G15:I15"/>
    <mergeCell ref="E16:F16"/>
    <mergeCell ref="G16:I16"/>
    <mergeCell ref="C14:D14"/>
    <mergeCell ref="A6:A7"/>
    <mergeCell ref="B6:B7"/>
    <mergeCell ref="C6:C7"/>
    <mergeCell ref="D6:D7"/>
    <mergeCell ref="E14:F14"/>
  </mergeCells>
  <printOptions/>
  <pageMargins left="0.3937007874015748" right="0.3937007874015748" top="0.3937007874015748" bottom="0.5905511811023623" header="0.31496062992125984" footer="0.31496062992125984"/>
  <pageSetup fitToHeight="5" horizontalDpi="300" verticalDpi="300" orientation="landscape" paperSize="9" scale="99" r:id="rId1"/>
  <headerFooter alignWithMargins="0"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SheetLayoutView="100" zoomScalePageLayoutView="0" workbookViewId="0" topLeftCell="A1">
      <selection activeCell="A3" sqref="A3:C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4.75390625" style="0" customWidth="1"/>
    <col min="4" max="4" width="26.75390625" style="0" customWidth="1"/>
    <col min="5" max="10" width="6.75390625" style="0" customWidth="1"/>
    <col min="11" max="12" width="7.75390625" style="0" customWidth="1"/>
    <col min="14" max="14" width="9.625" style="0" customWidth="1"/>
    <col min="15" max="17" width="7.75390625" style="0" customWidth="1"/>
  </cols>
  <sheetData>
    <row r="1" spans="1:12" ht="15" customHeight="1">
      <c r="A1" s="99" t="str">
        <f>+'EX-500'!A1:I1</f>
        <v>Soutěž: MiČR lodních modelářů žáků 2014; rybník Pražan, Borovany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" customHeight="1">
      <c r="A2" s="99" t="str">
        <f>+'EX-500'!A2:I2</f>
        <v>Termín: 13. 6. 2014 - 15. 6. 2014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0" ht="19.5" customHeight="1">
      <c r="A3" s="220" t="s">
        <v>64</v>
      </c>
      <c r="B3" s="220"/>
      <c r="C3" s="220"/>
      <c r="D3" s="15"/>
      <c r="E3" s="15"/>
      <c r="F3" s="15"/>
      <c r="G3" s="15"/>
      <c r="H3" s="15"/>
      <c r="I3" s="15"/>
      <c r="J3" s="15"/>
    </row>
    <row r="4" spans="1:10" ht="19.5" customHeight="1">
      <c r="A4" s="220"/>
      <c r="B4" s="220"/>
      <c r="C4" s="220"/>
      <c r="D4" s="15"/>
      <c r="E4" s="15"/>
      <c r="F4" s="15"/>
      <c r="G4" s="15"/>
      <c r="H4" s="15"/>
      <c r="I4" s="15"/>
      <c r="J4" s="15"/>
    </row>
    <row r="5" spans="13:16" ht="12" customHeight="1" thickBot="1">
      <c r="M5" s="16"/>
      <c r="O5" s="16"/>
      <c r="P5" s="16"/>
    </row>
    <row r="6" spans="1:17" ht="12.75" customHeight="1" thickBot="1">
      <c r="A6" s="196" t="s">
        <v>18</v>
      </c>
      <c r="B6" s="208" t="s">
        <v>19</v>
      </c>
      <c r="C6" s="208" t="s">
        <v>45</v>
      </c>
      <c r="D6" s="208" t="s">
        <v>20</v>
      </c>
      <c r="E6" s="260" t="s">
        <v>41</v>
      </c>
      <c r="F6" s="261"/>
      <c r="G6" s="260" t="s">
        <v>42</v>
      </c>
      <c r="H6" s="261"/>
      <c r="I6" s="260" t="s">
        <v>43</v>
      </c>
      <c r="J6" s="261"/>
      <c r="K6" s="260" t="s">
        <v>27</v>
      </c>
      <c r="L6" s="261"/>
      <c r="N6" s="257" t="s">
        <v>82</v>
      </c>
      <c r="O6" s="257"/>
      <c r="P6" s="257"/>
      <c r="Q6" s="257"/>
    </row>
    <row r="7" spans="1:17" ht="13.5" thickBot="1">
      <c r="A7" s="221"/>
      <c r="B7" s="197"/>
      <c r="C7" s="197"/>
      <c r="D7" s="197"/>
      <c r="E7" s="113" t="s">
        <v>54</v>
      </c>
      <c r="F7" s="114" t="s">
        <v>55</v>
      </c>
      <c r="G7" s="113" t="s">
        <v>54</v>
      </c>
      <c r="H7" s="114" t="s">
        <v>55</v>
      </c>
      <c r="I7" s="113" t="s">
        <v>54</v>
      </c>
      <c r="J7" s="114" t="s">
        <v>55</v>
      </c>
      <c r="K7" s="113" t="s">
        <v>54</v>
      </c>
      <c r="L7" s="114" t="s">
        <v>55</v>
      </c>
      <c r="N7" s="129" t="s">
        <v>61</v>
      </c>
      <c r="O7" s="128" t="s">
        <v>57</v>
      </c>
      <c r="P7" s="128" t="s">
        <v>58</v>
      </c>
      <c r="Q7" s="128" t="s">
        <v>59</v>
      </c>
    </row>
    <row r="8" spans="1:17" ht="15" customHeight="1">
      <c r="A8" s="292" t="s">
        <v>47</v>
      </c>
      <c r="B8" s="265" t="s">
        <v>253</v>
      </c>
      <c r="C8" s="276" t="s">
        <v>254</v>
      </c>
      <c r="D8" s="301" t="s">
        <v>252</v>
      </c>
      <c r="E8" s="299">
        <v>73</v>
      </c>
      <c r="F8" s="293">
        <v>15</v>
      </c>
      <c r="G8" s="295">
        <v>61</v>
      </c>
      <c r="H8" s="297">
        <v>0</v>
      </c>
      <c r="I8" s="299">
        <v>82</v>
      </c>
      <c r="J8" s="293">
        <v>9.5</v>
      </c>
      <c r="K8" s="303">
        <f>+N8</f>
        <v>155</v>
      </c>
      <c r="L8" s="306">
        <f>+F8+J8</f>
        <v>24.5</v>
      </c>
      <c r="N8" s="278">
        <f>SMALL(O8:Q10,3)+SMALL(O8:Q10,2)</f>
        <v>155</v>
      </c>
      <c r="O8" s="278">
        <f>E8</f>
        <v>73</v>
      </c>
      <c r="P8" s="278">
        <f>G8</f>
        <v>61</v>
      </c>
      <c r="Q8" s="278">
        <f>I8</f>
        <v>82</v>
      </c>
    </row>
    <row r="9" spans="1:17" ht="15" customHeight="1">
      <c r="A9" s="282"/>
      <c r="B9" s="266"/>
      <c r="C9" s="277"/>
      <c r="D9" s="302"/>
      <c r="E9" s="300"/>
      <c r="F9" s="294"/>
      <c r="G9" s="296"/>
      <c r="H9" s="298"/>
      <c r="I9" s="300"/>
      <c r="J9" s="294"/>
      <c r="K9" s="287"/>
      <c r="L9" s="264"/>
      <c r="N9" s="279"/>
      <c r="O9" s="279"/>
      <c r="P9" s="279"/>
      <c r="Q9" s="279"/>
    </row>
    <row r="10" spans="1:17" ht="15" customHeight="1">
      <c r="A10" s="282"/>
      <c r="B10" s="266"/>
      <c r="C10" s="277"/>
      <c r="D10" s="302"/>
      <c r="E10" s="300"/>
      <c r="F10" s="294"/>
      <c r="G10" s="296"/>
      <c r="H10" s="298"/>
      <c r="I10" s="300"/>
      <c r="J10" s="294"/>
      <c r="K10" s="287"/>
      <c r="L10" s="264"/>
      <c r="N10" s="280"/>
      <c r="O10" s="280"/>
      <c r="P10" s="280"/>
      <c r="Q10" s="280"/>
    </row>
    <row r="11" spans="1:17" ht="15" customHeight="1">
      <c r="A11" s="282" t="s">
        <v>65</v>
      </c>
      <c r="B11" s="273" t="s">
        <v>258</v>
      </c>
      <c r="C11" s="267" t="s">
        <v>259</v>
      </c>
      <c r="D11" s="270" t="s">
        <v>260</v>
      </c>
      <c r="E11" s="281">
        <v>69</v>
      </c>
      <c r="F11" s="285">
        <v>2.1</v>
      </c>
      <c r="G11" s="284">
        <v>72</v>
      </c>
      <c r="H11" s="286">
        <v>6.5</v>
      </c>
      <c r="I11" s="284">
        <v>79</v>
      </c>
      <c r="J11" s="286">
        <v>10.9</v>
      </c>
      <c r="K11" s="287">
        <f>+N11</f>
        <v>151</v>
      </c>
      <c r="L11" s="264">
        <f>+J11+H11</f>
        <v>17.4</v>
      </c>
      <c r="N11" s="278">
        <f>SMALL(O11:Q13,3)+SMALL(O11:Q13,2)</f>
        <v>151</v>
      </c>
      <c r="O11" s="278">
        <f>E11</f>
        <v>69</v>
      </c>
      <c r="P11" s="278">
        <f>G11</f>
        <v>72</v>
      </c>
      <c r="Q11" s="278">
        <f>I11</f>
        <v>79</v>
      </c>
    </row>
    <row r="12" spans="1:17" ht="15" customHeight="1">
      <c r="A12" s="282"/>
      <c r="B12" s="274"/>
      <c r="C12" s="268"/>
      <c r="D12" s="271"/>
      <c r="E12" s="281"/>
      <c r="F12" s="285"/>
      <c r="G12" s="284"/>
      <c r="H12" s="286"/>
      <c r="I12" s="284"/>
      <c r="J12" s="286"/>
      <c r="K12" s="287"/>
      <c r="L12" s="264"/>
      <c r="N12" s="279"/>
      <c r="O12" s="279"/>
      <c r="P12" s="279"/>
      <c r="Q12" s="279"/>
    </row>
    <row r="13" spans="1:17" ht="15" customHeight="1">
      <c r="A13" s="282"/>
      <c r="B13" s="274"/>
      <c r="C13" s="268"/>
      <c r="D13" s="271"/>
      <c r="E13" s="281"/>
      <c r="F13" s="285"/>
      <c r="G13" s="284"/>
      <c r="H13" s="286"/>
      <c r="I13" s="284"/>
      <c r="J13" s="286"/>
      <c r="K13" s="287"/>
      <c r="L13" s="264"/>
      <c r="N13" s="280"/>
      <c r="O13" s="280"/>
      <c r="P13" s="280"/>
      <c r="Q13" s="280"/>
    </row>
    <row r="14" spans="1:17" ht="15" customHeight="1">
      <c r="A14" s="282" t="s">
        <v>66</v>
      </c>
      <c r="B14" s="273" t="s">
        <v>261</v>
      </c>
      <c r="C14" s="267" t="s">
        <v>262</v>
      </c>
      <c r="D14" s="270" t="s">
        <v>263</v>
      </c>
      <c r="E14" s="284">
        <v>60</v>
      </c>
      <c r="F14" s="286">
        <v>2</v>
      </c>
      <c r="G14" s="281">
        <v>58</v>
      </c>
      <c r="H14" s="285">
        <v>18.3</v>
      </c>
      <c r="I14" s="284">
        <v>71</v>
      </c>
      <c r="J14" s="286">
        <v>15</v>
      </c>
      <c r="K14" s="287">
        <f>+N14</f>
        <v>131</v>
      </c>
      <c r="L14" s="264">
        <f>+J14+F14</f>
        <v>17</v>
      </c>
      <c r="N14" s="278">
        <f>SMALL(O14:Q16,3)+SMALL(O14:Q16,2)</f>
        <v>131</v>
      </c>
      <c r="O14" s="278">
        <f>E14</f>
        <v>60</v>
      </c>
      <c r="P14" s="278">
        <f>G14</f>
        <v>58</v>
      </c>
      <c r="Q14" s="278">
        <f>I14</f>
        <v>71</v>
      </c>
    </row>
    <row r="15" spans="1:17" ht="15" customHeight="1">
      <c r="A15" s="282"/>
      <c r="B15" s="274"/>
      <c r="C15" s="268"/>
      <c r="D15" s="271"/>
      <c r="E15" s="284"/>
      <c r="F15" s="286"/>
      <c r="G15" s="281"/>
      <c r="H15" s="285"/>
      <c r="I15" s="284"/>
      <c r="J15" s="286"/>
      <c r="K15" s="287"/>
      <c r="L15" s="264"/>
      <c r="N15" s="279"/>
      <c r="O15" s="279"/>
      <c r="P15" s="279"/>
      <c r="Q15" s="279"/>
    </row>
    <row r="16" spans="1:17" ht="15" customHeight="1">
      <c r="A16" s="282"/>
      <c r="B16" s="274"/>
      <c r="C16" s="268"/>
      <c r="D16" s="271"/>
      <c r="E16" s="284"/>
      <c r="F16" s="286"/>
      <c r="G16" s="281"/>
      <c r="H16" s="285"/>
      <c r="I16" s="284"/>
      <c r="J16" s="286"/>
      <c r="K16" s="287"/>
      <c r="L16" s="264"/>
      <c r="N16" s="280"/>
      <c r="O16" s="280"/>
      <c r="P16" s="280"/>
      <c r="Q16" s="280"/>
    </row>
    <row r="17" spans="1:17" ht="15" customHeight="1">
      <c r="A17" s="282" t="s">
        <v>67</v>
      </c>
      <c r="B17" s="273" t="s">
        <v>255</v>
      </c>
      <c r="C17" s="267" t="s">
        <v>256</v>
      </c>
      <c r="D17" s="270" t="s">
        <v>257</v>
      </c>
      <c r="E17" s="284">
        <v>56</v>
      </c>
      <c r="F17" s="286">
        <v>12</v>
      </c>
      <c r="G17" s="281">
        <v>51</v>
      </c>
      <c r="H17" s="285">
        <v>0</v>
      </c>
      <c r="I17" s="284">
        <v>63</v>
      </c>
      <c r="J17" s="286">
        <v>1.3</v>
      </c>
      <c r="K17" s="287">
        <f>+N17</f>
        <v>119</v>
      </c>
      <c r="L17" s="264">
        <f>+J17+F17</f>
        <v>13.3</v>
      </c>
      <c r="N17" s="278">
        <f>SMALL(O17:Q19,3)+SMALL(O17:Q19,2)</f>
        <v>119</v>
      </c>
      <c r="O17" s="278">
        <f>E17</f>
        <v>56</v>
      </c>
      <c r="P17" s="278">
        <f>G17</f>
        <v>51</v>
      </c>
      <c r="Q17" s="278">
        <f>I17</f>
        <v>63</v>
      </c>
    </row>
    <row r="18" spans="1:17" ht="15" customHeight="1">
      <c r="A18" s="282"/>
      <c r="B18" s="274"/>
      <c r="C18" s="268"/>
      <c r="D18" s="271"/>
      <c r="E18" s="284"/>
      <c r="F18" s="286"/>
      <c r="G18" s="281"/>
      <c r="H18" s="285"/>
      <c r="I18" s="284"/>
      <c r="J18" s="286"/>
      <c r="K18" s="287"/>
      <c r="L18" s="264"/>
      <c r="N18" s="279"/>
      <c r="O18" s="279"/>
      <c r="P18" s="279"/>
      <c r="Q18" s="279"/>
    </row>
    <row r="19" spans="1:17" ht="15" customHeight="1" thickBot="1">
      <c r="A19" s="283"/>
      <c r="B19" s="275"/>
      <c r="C19" s="269"/>
      <c r="D19" s="272"/>
      <c r="E19" s="288"/>
      <c r="F19" s="289"/>
      <c r="G19" s="290"/>
      <c r="H19" s="291"/>
      <c r="I19" s="288"/>
      <c r="J19" s="289"/>
      <c r="K19" s="304"/>
      <c r="L19" s="305"/>
      <c r="N19" s="280"/>
      <c r="O19" s="280"/>
      <c r="P19" s="280"/>
      <c r="Q19" s="280"/>
    </row>
    <row r="20" ht="15" customHeight="1" thickBot="1"/>
    <row r="21" spans="2:12" ht="15" customHeight="1">
      <c r="B21" s="18" t="s">
        <v>32</v>
      </c>
      <c r="C21" s="232" t="s">
        <v>19</v>
      </c>
      <c r="D21" s="232"/>
      <c r="E21" s="232" t="s">
        <v>7</v>
      </c>
      <c r="F21" s="232"/>
      <c r="G21" s="232" t="s">
        <v>31</v>
      </c>
      <c r="H21" s="232"/>
      <c r="I21" s="219"/>
      <c r="J21" s="53"/>
      <c r="K21" s="122"/>
      <c r="L21" s="28"/>
    </row>
    <row r="22" spans="2:12" ht="15" customHeight="1">
      <c r="B22" s="134" t="s">
        <v>116</v>
      </c>
      <c r="C22" s="223" t="s">
        <v>117</v>
      </c>
      <c r="D22" s="223"/>
      <c r="E22" s="259" t="s">
        <v>118</v>
      </c>
      <c r="F22" s="259"/>
      <c r="G22" s="258"/>
      <c r="H22" s="258"/>
      <c r="I22" s="218"/>
      <c r="J22" s="124"/>
      <c r="K22" s="123"/>
      <c r="L22" s="32"/>
    </row>
    <row r="23" spans="2:12" ht="15" customHeight="1">
      <c r="B23" s="134" t="s">
        <v>239</v>
      </c>
      <c r="C23" s="223" t="s">
        <v>240</v>
      </c>
      <c r="D23" s="223"/>
      <c r="E23" s="259"/>
      <c r="F23" s="259"/>
      <c r="G23" s="258"/>
      <c r="H23" s="258"/>
      <c r="I23" s="218"/>
      <c r="J23" s="124"/>
      <c r="K23" s="103"/>
      <c r="L23" s="32"/>
    </row>
    <row r="24" spans="2:12" ht="15" customHeight="1">
      <c r="B24" s="25"/>
      <c r="C24" s="223" t="s">
        <v>241</v>
      </c>
      <c r="D24" s="223"/>
      <c r="E24" s="259"/>
      <c r="F24" s="259"/>
      <c r="G24" s="258"/>
      <c r="H24" s="258"/>
      <c r="I24" s="218"/>
      <c r="J24" s="124"/>
      <c r="K24" s="103"/>
      <c r="L24" s="32"/>
    </row>
    <row r="25" spans="2:12" ht="15" customHeight="1">
      <c r="B25" s="22"/>
      <c r="C25" s="223"/>
      <c r="D25" s="223"/>
      <c r="E25" s="259"/>
      <c r="F25" s="259"/>
      <c r="G25" s="258"/>
      <c r="H25" s="258"/>
      <c r="I25" s="218"/>
      <c r="J25" s="124"/>
      <c r="K25" s="103"/>
      <c r="L25" s="32"/>
    </row>
    <row r="26" spans="2:12" ht="15" customHeight="1">
      <c r="B26" s="22" t="s">
        <v>35</v>
      </c>
      <c r="C26" s="223" t="s">
        <v>104</v>
      </c>
      <c r="D26" s="223"/>
      <c r="E26" s="259" t="s">
        <v>105</v>
      </c>
      <c r="F26" s="259"/>
      <c r="G26" s="258"/>
      <c r="H26" s="258"/>
      <c r="I26" s="218"/>
      <c r="J26" s="124"/>
      <c r="K26" s="103"/>
      <c r="L26" s="32"/>
    </row>
    <row r="27" spans="2:12" ht="15" customHeight="1" thickBot="1">
      <c r="B27" s="26" t="s">
        <v>36</v>
      </c>
      <c r="C27" s="251" t="s">
        <v>238</v>
      </c>
      <c r="D27" s="251"/>
      <c r="E27" s="263"/>
      <c r="F27" s="263"/>
      <c r="G27" s="262"/>
      <c r="H27" s="262"/>
      <c r="I27" s="217"/>
      <c r="J27" s="124"/>
      <c r="K27" s="31"/>
      <c r="L27" s="32"/>
    </row>
    <row r="28" spans="1:10" ht="15" customHeight="1">
      <c r="A28" s="28"/>
      <c r="B28" s="28"/>
      <c r="C28" s="250"/>
      <c r="D28" s="250"/>
      <c r="E28" s="29"/>
      <c r="F28" s="29"/>
      <c r="G28" s="30"/>
      <c r="H28" s="30"/>
      <c r="I28" s="30"/>
      <c r="J28" s="30"/>
    </row>
    <row r="29" spans="1:10" ht="15" customHeight="1">
      <c r="A29" s="28"/>
      <c r="B29" s="31"/>
      <c r="C29" s="31"/>
      <c r="E29" s="29"/>
      <c r="F29" s="29"/>
      <c r="G29" s="30"/>
      <c r="H29" s="30"/>
      <c r="I29" s="30"/>
      <c r="J29" s="30"/>
    </row>
    <row r="30" spans="1:10" ht="15" customHeight="1">
      <c r="A30" s="28"/>
      <c r="B30" s="31"/>
      <c r="C30" s="31"/>
      <c r="E30" s="29"/>
      <c r="F30" s="29"/>
      <c r="G30" s="30"/>
      <c r="H30" s="30"/>
      <c r="I30" s="30"/>
      <c r="J30" s="30"/>
    </row>
    <row r="31" spans="1:10" ht="15" customHeight="1">
      <c r="A31" s="28"/>
      <c r="B31" s="31"/>
      <c r="C31" s="31"/>
      <c r="E31" s="31"/>
      <c r="F31" s="29"/>
      <c r="G31" s="30"/>
      <c r="H31" s="30"/>
      <c r="I31" s="30"/>
      <c r="J31" s="30"/>
    </row>
    <row r="32" spans="1:10" ht="15" customHeight="1">
      <c r="A32" s="28"/>
      <c r="B32" s="31"/>
      <c r="C32" s="31"/>
      <c r="E32" s="29"/>
      <c r="F32" s="29"/>
      <c r="G32" s="30"/>
      <c r="H32" s="30"/>
      <c r="I32" s="30"/>
      <c r="J32" s="30"/>
    </row>
    <row r="33" spans="1:3" ht="15" customHeight="1">
      <c r="A33" s="28"/>
      <c r="B33" s="31"/>
      <c r="C33" s="31"/>
    </row>
    <row r="34" spans="1:3" ht="15" customHeight="1">
      <c r="A34" s="28"/>
      <c r="B34" s="31"/>
      <c r="C34" s="31"/>
    </row>
  </sheetData>
  <sheetProtection/>
  <mergeCells count="96">
    <mergeCell ref="N11:N13"/>
    <mergeCell ref="O11:O13"/>
    <mergeCell ref="P11:P13"/>
    <mergeCell ref="Q11:Q13"/>
    <mergeCell ref="G11:G13"/>
    <mergeCell ref="H11:H13"/>
    <mergeCell ref="I11:I13"/>
    <mergeCell ref="J11:J13"/>
    <mergeCell ref="K11:K13"/>
    <mergeCell ref="L11:L13"/>
    <mergeCell ref="J17:J19"/>
    <mergeCell ref="K17:K19"/>
    <mergeCell ref="L17:L19"/>
    <mergeCell ref="L8:L10"/>
    <mergeCell ref="A11:A13"/>
    <mergeCell ref="B11:B13"/>
    <mergeCell ref="C11:C13"/>
    <mergeCell ref="D11:D13"/>
    <mergeCell ref="E11:E13"/>
    <mergeCell ref="F11:F13"/>
    <mergeCell ref="C28:D28"/>
    <mergeCell ref="C27:D27"/>
    <mergeCell ref="E26:F26"/>
    <mergeCell ref="E27:F27"/>
    <mergeCell ref="F14:F16"/>
    <mergeCell ref="K6:L6"/>
    <mergeCell ref="E21:F21"/>
    <mergeCell ref="G21:I21"/>
    <mergeCell ref="D8:D10"/>
    <mergeCell ref="J8:J10"/>
    <mergeCell ref="G27:I27"/>
    <mergeCell ref="C23:D23"/>
    <mergeCell ref="E23:F23"/>
    <mergeCell ref="G23:I23"/>
    <mergeCell ref="E24:F24"/>
    <mergeCell ref="G24:I24"/>
    <mergeCell ref="C24:D24"/>
    <mergeCell ref="C25:D25"/>
    <mergeCell ref="A3:C4"/>
    <mergeCell ref="E6:F6"/>
    <mergeCell ref="G6:H6"/>
    <mergeCell ref="I6:J6"/>
    <mergeCell ref="A6:A7"/>
    <mergeCell ref="B6:B7"/>
    <mergeCell ref="C6:C7"/>
    <mergeCell ref="D6:D7"/>
    <mergeCell ref="A8:A10"/>
    <mergeCell ref="C22:D22"/>
    <mergeCell ref="E22:F22"/>
    <mergeCell ref="G22:I22"/>
    <mergeCell ref="F8:F10"/>
    <mergeCell ref="G8:G10"/>
    <mergeCell ref="H8:H10"/>
    <mergeCell ref="I17:I19"/>
    <mergeCell ref="I8:I10"/>
    <mergeCell ref="E8:E10"/>
    <mergeCell ref="N6:Q6"/>
    <mergeCell ref="C26:D26"/>
    <mergeCell ref="G26:I26"/>
    <mergeCell ref="C21:D21"/>
    <mergeCell ref="E25:F25"/>
    <mergeCell ref="G25:I25"/>
    <mergeCell ref="E17:E19"/>
    <mergeCell ref="F17:F19"/>
    <mergeCell ref="G17:G19"/>
    <mergeCell ref="H17:H19"/>
    <mergeCell ref="Q8:Q10"/>
    <mergeCell ref="N17:N19"/>
    <mergeCell ref="O17:O19"/>
    <mergeCell ref="P17:P19"/>
    <mergeCell ref="Q17:Q19"/>
    <mergeCell ref="N8:N10"/>
    <mergeCell ref="O8:O10"/>
    <mergeCell ref="P8:P10"/>
    <mergeCell ref="N14:N16"/>
    <mergeCell ref="O14:O16"/>
    <mergeCell ref="P14:P16"/>
    <mergeCell ref="Q14:Q16"/>
    <mergeCell ref="G14:G16"/>
    <mergeCell ref="A17:A19"/>
    <mergeCell ref="A14:A16"/>
    <mergeCell ref="E14:E16"/>
    <mergeCell ref="H14:H16"/>
    <mergeCell ref="I14:I16"/>
    <mergeCell ref="J14:J16"/>
    <mergeCell ref="K14:K16"/>
    <mergeCell ref="L14:L16"/>
    <mergeCell ref="B8:B10"/>
    <mergeCell ref="C17:C19"/>
    <mergeCell ref="D17:D19"/>
    <mergeCell ref="B17:B19"/>
    <mergeCell ref="C8:C10"/>
    <mergeCell ref="B14:B16"/>
    <mergeCell ref="C14:C16"/>
    <mergeCell ref="D14:D16"/>
    <mergeCell ref="K8:K10"/>
  </mergeCells>
  <printOptions/>
  <pageMargins left="0.3937007874015748" right="0.3937007874015748" top="0.3937007874015748" bottom="0.5905511811023623" header="0.31496062992125984" footer="0.31496062992125984"/>
  <pageSetup fitToHeight="5" horizontalDpi="300" verticalDpi="300" orientation="landscape" paperSize="9" scale="99" r:id="rId1"/>
  <headerFooter alignWithMargins="0">
    <oddFooter>&amp;CStránka &amp;P z &amp;N</oddFooter>
  </headerFooter>
  <ignoredErrors>
    <ignoredError sqref="A15:A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1">
      <pane ySplit="7" topLeftCell="A8" activePane="bottomLeft" state="frozen"/>
      <selection pane="topLeft" activeCell="B1" sqref="B1:F1"/>
      <selection pane="bottomLeft" activeCell="A3" sqref="A3:B4"/>
    </sheetView>
  </sheetViews>
  <sheetFormatPr defaultColWidth="9.00390625" defaultRowHeight="12.75"/>
  <cols>
    <col min="1" max="1" width="5.375" style="0" customWidth="1"/>
    <col min="2" max="2" width="18.75390625" style="0" customWidth="1"/>
    <col min="3" max="3" width="4.75390625" style="0" customWidth="1"/>
    <col min="4" max="4" width="26.75390625" style="0" customWidth="1"/>
    <col min="5" max="7" width="6.75390625" style="16" customWidth="1"/>
    <col min="8" max="9" width="9.25390625" style="16" customWidth="1"/>
    <col min="10" max="12" width="5.875" style="16" customWidth="1"/>
  </cols>
  <sheetData>
    <row r="1" spans="1:13" ht="15" customHeight="1">
      <c r="A1" s="99" t="s">
        <v>87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5" customHeight="1">
      <c r="A2" s="99" t="s">
        <v>86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7" ht="19.5" customHeight="1">
      <c r="A3" s="195" t="s">
        <v>279</v>
      </c>
      <c r="B3" s="195"/>
      <c r="C3" s="33"/>
      <c r="D3" s="15"/>
      <c r="E3" s="15"/>
      <c r="F3" s="15"/>
      <c r="G3" s="15"/>
    </row>
    <row r="4" spans="1:7" ht="19.5" customHeight="1">
      <c r="A4" s="195"/>
      <c r="B4" s="195"/>
      <c r="C4" s="33"/>
      <c r="D4" s="15"/>
      <c r="E4" s="15"/>
      <c r="F4" s="15"/>
      <c r="G4" s="15"/>
    </row>
    <row r="5" ht="12" customHeight="1" thickBot="1"/>
    <row r="6" spans="1:14" ht="12.75" customHeight="1" thickBot="1">
      <c r="A6" s="196" t="s">
        <v>18</v>
      </c>
      <c r="B6" s="197" t="s">
        <v>19</v>
      </c>
      <c r="C6" s="197" t="s">
        <v>45</v>
      </c>
      <c r="D6" s="197" t="s">
        <v>20</v>
      </c>
      <c r="E6" s="207" t="s">
        <v>25</v>
      </c>
      <c r="F6" s="207"/>
      <c r="G6" s="207"/>
      <c r="H6" s="208" t="s">
        <v>27</v>
      </c>
      <c r="I6" s="208" t="s">
        <v>51</v>
      </c>
      <c r="J6" s="199" t="s">
        <v>83</v>
      </c>
      <c r="K6" s="199" t="s">
        <v>84</v>
      </c>
      <c r="L6" s="198" t="s">
        <v>291</v>
      </c>
      <c r="M6" s="16"/>
      <c r="N6" s="16"/>
    </row>
    <row r="7" spans="1:14" ht="13.5" thickBot="1">
      <c r="A7" s="196"/>
      <c r="B7" s="208"/>
      <c r="C7" s="208"/>
      <c r="D7" s="208"/>
      <c r="E7" s="177" t="s">
        <v>28</v>
      </c>
      <c r="F7" s="177" t="s">
        <v>29</v>
      </c>
      <c r="G7" s="177" t="s">
        <v>30</v>
      </c>
      <c r="H7" s="310"/>
      <c r="I7" s="310"/>
      <c r="J7" s="199"/>
      <c r="K7" s="199"/>
      <c r="L7" s="198"/>
      <c r="M7" s="16"/>
      <c r="N7" s="16"/>
    </row>
    <row r="8" spans="1:14" ht="15" customHeight="1">
      <c r="A8" s="106" t="s">
        <v>47</v>
      </c>
      <c r="B8" s="173" t="s">
        <v>212</v>
      </c>
      <c r="C8" s="158" t="s">
        <v>170</v>
      </c>
      <c r="D8" s="176" t="s">
        <v>177</v>
      </c>
      <c r="E8" s="66">
        <v>95</v>
      </c>
      <c r="F8" s="66">
        <v>90</v>
      </c>
      <c r="G8" s="66">
        <v>100</v>
      </c>
      <c r="H8" s="87">
        <f aca="true" t="shared" si="0" ref="H8:H44">+E8+F8+G8</f>
        <v>285</v>
      </c>
      <c r="I8" s="87">
        <f aca="true" t="shared" si="1" ref="I8:I44">(E8+F8+G8)/3</f>
        <v>95</v>
      </c>
      <c r="J8" s="130">
        <v>90</v>
      </c>
      <c r="K8" s="130">
        <v>90</v>
      </c>
      <c r="L8" s="85">
        <v>100</v>
      </c>
      <c r="M8" s="56">
        <f>MIN(E8:G8)</f>
        <v>90</v>
      </c>
      <c r="N8" s="16"/>
    </row>
    <row r="9" spans="1:14" ht="15" customHeight="1">
      <c r="A9" s="107" t="s">
        <v>65</v>
      </c>
      <c r="B9" s="49" t="s">
        <v>166</v>
      </c>
      <c r="C9" s="61" t="s">
        <v>167</v>
      </c>
      <c r="D9" s="146" t="s">
        <v>173</v>
      </c>
      <c r="E9" s="67">
        <v>100</v>
      </c>
      <c r="F9" s="67">
        <v>95</v>
      </c>
      <c r="G9" s="67">
        <v>90</v>
      </c>
      <c r="H9" s="88">
        <f t="shared" si="0"/>
        <v>285</v>
      </c>
      <c r="I9" s="88">
        <f t="shared" si="1"/>
        <v>95</v>
      </c>
      <c r="J9" s="131">
        <v>90</v>
      </c>
      <c r="K9" s="131">
        <v>90</v>
      </c>
      <c r="L9" s="77">
        <v>90</v>
      </c>
      <c r="M9" s="16"/>
      <c r="N9" s="16"/>
    </row>
    <row r="10" spans="1:14" ht="15" customHeight="1">
      <c r="A10" s="107" t="s">
        <v>66</v>
      </c>
      <c r="B10" s="49" t="s">
        <v>204</v>
      </c>
      <c r="C10" s="61" t="s">
        <v>130</v>
      </c>
      <c r="D10" s="64" t="s">
        <v>172</v>
      </c>
      <c r="E10" s="67">
        <v>90</v>
      </c>
      <c r="F10" s="67">
        <v>95</v>
      </c>
      <c r="G10" s="67">
        <v>95</v>
      </c>
      <c r="H10" s="88">
        <f t="shared" si="0"/>
        <v>280</v>
      </c>
      <c r="I10" s="88">
        <f t="shared" si="1"/>
        <v>93.33333333333333</v>
      </c>
      <c r="J10" s="131">
        <v>100</v>
      </c>
      <c r="K10" s="131"/>
      <c r="L10" s="77"/>
      <c r="M10" s="16"/>
      <c r="N10" s="16"/>
    </row>
    <row r="11" spans="1:14" ht="15" customHeight="1">
      <c r="A11" s="107" t="s">
        <v>67</v>
      </c>
      <c r="B11" s="51" t="s">
        <v>223</v>
      </c>
      <c r="C11" s="48" t="s">
        <v>128</v>
      </c>
      <c r="D11" s="46" t="s">
        <v>216</v>
      </c>
      <c r="E11" s="67">
        <v>95</v>
      </c>
      <c r="F11" s="67">
        <v>90</v>
      </c>
      <c r="G11" s="67">
        <v>95</v>
      </c>
      <c r="H11" s="88">
        <f t="shared" si="0"/>
        <v>280</v>
      </c>
      <c r="I11" s="88">
        <f t="shared" si="1"/>
        <v>93.33333333333333</v>
      </c>
      <c r="J11" s="131">
        <v>90</v>
      </c>
      <c r="K11" s="131"/>
      <c r="L11" s="77"/>
      <c r="M11" s="56">
        <f>MIN(E11:G11)</f>
        <v>90</v>
      </c>
      <c r="N11" s="16"/>
    </row>
    <row r="12" spans="1:14" ht="15" customHeight="1">
      <c r="A12" s="107" t="s">
        <v>68</v>
      </c>
      <c r="B12" s="49" t="s">
        <v>150</v>
      </c>
      <c r="C12" s="61" t="s">
        <v>130</v>
      </c>
      <c r="D12" s="62" t="s">
        <v>172</v>
      </c>
      <c r="E12" s="67">
        <v>100</v>
      </c>
      <c r="F12" s="67">
        <v>100</v>
      </c>
      <c r="G12" s="67">
        <v>80</v>
      </c>
      <c r="H12" s="88">
        <f t="shared" si="0"/>
        <v>280</v>
      </c>
      <c r="I12" s="88">
        <f t="shared" si="1"/>
        <v>93.33333333333333</v>
      </c>
      <c r="J12" s="131">
        <v>60</v>
      </c>
      <c r="K12" s="131"/>
      <c r="L12" s="77"/>
      <c r="M12" s="56">
        <f>MIN(E12:G12)</f>
        <v>80</v>
      </c>
      <c r="N12" s="16"/>
    </row>
    <row r="13" spans="1:14" ht="15" customHeight="1">
      <c r="A13" s="107" t="s">
        <v>292</v>
      </c>
      <c r="B13" s="49" t="s">
        <v>266</v>
      </c>
      <c r="C13" s="61" t="s">
        <v>130</v>
      </c>
      <c r="D13" s="50" t="s">
        <v>174</v>
      </c>
      <c r="E13" s="67">
        <v>80</v>
      </c>
      <c r="F13" s="67">
        <v>95</v>
      </c>
      <c r="G13" s="67">
        <v>95</v>
      </c>
      <c r="H13" s="88">
        <f t="shared" si="0"/>
        <v>270</v>
      </c>
      <c r="I13" s="88">
        <f t="shared" si="1"/>
        <v>90</v>
      </c>
      <c r="J13" s="131"/>
      <c r="K13" s="131"/>
      <c r="L13" s="77"/>
      <c r="M13" s="16"/>
      <c r="N13" s="16"/>
    </row>
    <row r="14" spans="1:14" s="55" customFormat="1" ht="15" customHeight="1">
      <c r="A14" s="107" t="s">
        <v>292</v>
      </c>
      <c r="B14" s="51" t="s">
        <v>215</v>
      </c>
      <c r="C14" s="48" t="s">
        <v>128</v>
      </c>
      <c r="D14" s="46" t="s">
        <v>216</v>
      </c>
      <c r="E14" s="67">
        <v>90</v>
      </c>
      <c r="F14" s="67">
        <v>90</v>
      </c>
      <c r="G14" s="67">
        <v>90</v>
      </c>
      <c r="H14" s="88">
        <f t="shared" si="0"/>
        <v>270</v>
      </c>
      <c r="I14" s="88">
        <f t="shared" si="1"/>
        <v>90</v>
      </c>
      <c r="J14" s="131"/>
      <c r="K14" s="131"/>
      <c r="L14" s="77"/>
      <c r="M14" s="63">
        <f>MIN(E14:G14)</f>
        <v>90</v>
      </c>
      <c r="N14" s="54"/>
    </row>
    <row r="15" spans="1:14" ht="15" customHeight="1">
      <c r="A15" s="107" t="s">
        <v>292</v>
      </c>
      <c r="B15" s="49" t="s">
        <v>162</v>
      </c>
      <c r="C15" s="61" t="s">
        <v>128</v>
      </c>
      <c r="D15" s="76" t="s">
        <v>171</v>
      </c>
      <c r="E15" s="67">
        <v>100</v>
      </c>
      <c r="F15" s="67">
        <v>100</v>
      </c>
      <c r="G15" s="67">
        <v>70</v>
      </c>
      <c r="H15" s="88">
        <f t="shared" si="0"/>
        <v>270</v>
      </c>
      <c r="I15" s="88">
        <f t="shared" si="1"/>
        <v>90</v>
      </c>
      <c r="J15" s="132"/>
      <c r="K15" s="132"/>
      <c r="L15" s="105"/>
      <c r="M15" s="56">
        <f>MIN(E15:G15)</f>
        <v>70</v>
      </c>
      <c r="N15" s="16"/>
    </row>
    <row r="16" spans="1:14" ht="15" customHeight="1">
      <c r="A16" s="107" t="s">
        <v>72</v>
      </c>
      <c r="B16" s="49" t="s">
        <v>161</v>
      </c>
      <c r="C16" s="61" t="s">
        <v>170</v>
      </c>
      <c r="D16" s="50" t="s">
        <v>177</v>
      </c>
      <c r="E16" s="67">
        <v>90</v>
      </c>
      <c r="F16" s="67">
        <v>95</v>
      </c>
      <c r="G16" s="67">
        <v>80</v>
      </c>
      <c r="H16" s="88">
        <f t="shared" si="0"/>
        <v>265</v>
      </c>
      <c r="I16" s="88">
        <f t="shared" si="1"/>
        <v>88.33333333333333</v>
      </c>
      <c r="J16" s="131"/>
      <c r="K16" s="131"/>
      <c r="L16" s="77"/>
      <c r="M16" s="56">
        <f>MIN(E16:G16)</f>
        <v>80</v>
      </c>
      <c r="N16" s="16"/>
    </row>
    <row r="17" spans="1:14" ht="15" customHeight="1">
      <c r="A17" s="107" t="s">
        <v>73</v>
      </c>
      <c r="B17" s="52" t="s">
        <v>200</v>
      </c>
      <c r="C17" s="74" t="s">
        <v>170</v>
      </c>
      <c r="D17" s="162" t="s">
        <v>177</v>
      </c>
      <c r="E17" s="67">
        <v>70</v>
      </c>
      <c r="F17" s="67">
        <v>90</v>
      </c>
      <c r="G17" s="67">
        <v>100</v>
      </c>
      <c r="H17" s="88">
        <f t="shared" si="0"/>
        <v>260</v>
      </c>
      <c r="I17" s="88">
        <f t="shared" si="1"/>
        <v>86.66666666666667</v>
      </c>
      <c r="J17" s="131"/>
      <c r="K17" s="131"/>
      <c r="L17" s="77"/>
      <c r="M17" s="16"/>
      <c r="N17" s="16"/>
    </row>
    <row r="18" spans="1:14" ht="15" customHeight="1">
      <c r="A18" s="107" t="s">
        <v>235</v>
      </c>
      <c r="B18" s="49" t="s">
        <v>159</v>
      </c>
      <c r="C18" s="61" t="s">
        <v>128</v>
      </c>
      <c r="D18" s="145" t="s">
        <v>171</v>
      </c>
      <c r="E18" s="67">
        <v>80</v>
      </c>
      <c r="F18" s="67">
        <v>95</v>
      </c>
      <c r="G18" s="67">
        <v>80</v>
      </c>
      <c r="H18" s="88">
        <f t="shared" si="0"/>
        <v>255</v>
      </c>
      <c r="I18" s="88">
        <f t="shared" si="1"/>
        <v>85</v>
      </c>
      <c r="J18" s="131"/>
      <c r="K18" s="131"/>
      <c r="L18" s="77"/>
      <c r="M18" s="16"/>
      <c r="N18" s="16"/>
    </row>
    <row r="19" spans="1:14" ht="15" customHeight="1">
      <c r="A19" s="107" t="s">
        <v>293</v>
      </c>
      <c r="B19" s="49" t="s">
        <v>121</v>
      </c>
      <c r="C19" s="61" t="s">
        <v>127</v>
      </c>
      <c r="D19" s="145" t="s">
        <v>133</v>
      </c>
      <c r="E19" s="67">
        <v>60</v>
      </c>
      <c r="F19" s="67">
        <v>90</v>
      </c>
      <c r="G19" s="67">
        <v>100</v>
      </c>
      <c r="H19" s="88">
        <f t="shared" si="0"/>
        <v>250</v>
      </c>
      <c r="I19" s="88">
        <f t="shared" si="1"/>
        <v>83.33333333333333</v>
      </c>
      <c r="J19" s="131"/>
      <c r="K19" s="131"/>
      <c r="L19" s="77"/>
      <c r="M19" s="56">
        <f>MIN(E19:G19)</f>
        <v>60</v>
      </c>
      <c r="N19" s="16"/>
    </row>
    <row r="20" spans="1:14" ht="15" customHeight="1">
      <c r="A20" s="107" t="s">
        <v>293</v>
      </c>
      <c r="B20" s="49" t="s">
        <v>217</v>
      </c>
      <c r="C20" s="44" t="s">
        <v>128</v>
      </c>
      <c r="D20" s="163" t="s">
        <v>216</v>
      </c>
      <c r="E20" s="67">
        <v>90</v>
      </c>
      <c r="F20" s="67">
        <v>80</v>
      </c>
      <c r="G20" s="67">
        <v>80</v>
      </c>
      <c r="H20" s="88">
        <f t="shared" si="0"/>
        <v>250</v>
      </c>
      <c r="I20" s="88">
        <f t="shared" si="1"/>
        <v>83.33333333333333</v>
      </c>
      <c r="J20" s="131"/>
      <c r="K20" s="131"/>
      <c r="L20" s="77"/>
      <c r="M20" s="16"/>
      <c r="N20" s="16"/>
    </row>
    <row r="21" spans="1:14" ht="15" customHeight="1">
      <c r="A21" s="107" t="s">
        <v>274</v>
      </c>
      <c r="B21" s="49" t="s">
        <v>205</v>
      </c>
      <c r="C21" s="65" t="s">
        <v>167</v>
      </c>
      <c r="D21" s="62" t="s">
        <v>173</v>
      </c>
      <c r="E21" s="67">
        <v>70</v>
      </c>
      <c r="F21" s="67">
        <v>80</v>
      </c>
      <c r="G21" s="67">
        <v>95</v>
      </c>
      <c r="H21" s="88">
        <f t="shared" si="0"/>
        <v>245</v>
      </c>
      <c r="I21" s="88">
        <f t="shared" si="1"/>
        <v>81.66666666666667</v>
      </c>
      <c r="J21" s="131"/>
      <c r="K21" s="131"/>
      <c r="L21" s="77"/>
      <c r="M21" s="56">
        <f>MIN(E21:G21)</f>
        <v>70</v>
      </c>
      <c r="N21" s="16"/>
    </row>
    <row r="22" spans="1:14" ht="15" customHeight="1">
      <c r="A22" s="107" t="s">
        <v>275</v>
      </c>
      <c r="B22" s="51" t="s">
        <v>214</v>
      </c>
      <c r="C22" s="150" t="s">
        <v>128</v>
      </c>
      <c r="D22" s="151" t="s">
        <v>216</v>
      </c>
      <c r="E22" s="67">
        <v>50</v>
      </c>
      <c r="F22" s="67">
        <v>90</v>
      </c>
      <c r="G22" s="67">
        <v>95</v>
      </c>
      <c r="H22" s="88">
        <f t="shared" si="0"/>
        <v>235</v>
      </c>
      <c r="I22" s="88">
        <f t="shared" si="1"/>
        <v>78.33333333333333</v>
      </c>
      <c r="J22" s="131"/>
      <c r="K22" s="131"/>
      <c r="L22" s="77"/>
      <c r="M22" s="16"/>
      <c r="N22" s="16"/>
    </row>
    <row r="23" spans="1:14" ht="15" customHeight="1">
      <c r="A23" s="107" t="s">
        <v>267</v>
      </c>
      <c r="B23" s="49" t="s">
        <v>120</v>
      </c>
      <c r="C23" s="67" t="s">
        <v>128</v>
      </c>
      <c r="D23" s="62" t="s">
        <v>132</v>
      </c>
      <c r="E23" s="67">
        <v>90</v>
      </c>
      <c r="F23" s="67">
        <v>60</v>
      </c>
      <c r="G23" s="67">
        <v>80</v>
      </c>
      <c r="H23" s="88">
        <f t="shared" si="0"/>
        <v>230</v>
      </c>
      <c r="I23" s="88">
        <f t="shared" si="1"/>
        <v>76.66666666666667</v>
      </c>
      <c r="J23" s="131"/>
      <c r="K23" s="131"/>
      <c r="L23" s="77"/>
      <c r="M23" s="56">
        <f>MIN(E23:G23)</f>
        <v>60</v>
      </c>
      <c r="N23" s="16"/>
    </row>
    <row r="24" spans="1:14" ht="15" customHeight="1">
      <c r="A24" s="107" t="s">
        <v>267</v>
      </c>
      <c r="B24" s="49" t="s">
        <v>210</v>
      </c>
      <c r="C24" s="61" t="s">
        <v>170</v>
      </c>
      <c r="D24" s="145" t="s">
        <v>177</v>
      </c>
      <c r="E24" s="67">
        <v>90</v>
      </c>
      <c r="F24" s="67">
        <v>80</v>
      </c>
      <c r="G24" s="67">
        <v>60</v>
      </c>
      <c r="H24" s="88">
        <f t="shared" si="0"/>
        <v>230</v>
      </c>
      <c r="I24" s="88">
        <f t="shared" si="1"/>
        <v>76.66666666666667</v>
      </c>
      <c r="J24" s="131"/>
      <c r="K24" s="131"/>
      <c r="L24" s="77"/>
      <c r="M24" s="16"/>
      <c r="N24" s="16"/>
    </row>
    <row r="25" spans="1:14" ht="15" customHeight="1">
      <c r="A25" s="107" t="s">
        <v>267</v>
      </c>
      <c r="B25" s="49" t="s">
        <v>165</v>
      </c>
      <c r="C25" s="61" t="s">
        <v>169</v>
      </c>
      <c r="D25" s="50" t="s">
        <v>176</v>
      </c>
      <c r="E25" s="67">
        <v>40</v>
      </c>
      <c r="F25" s="67">
        <v>95</v>
      </c>
      <c r="G25" s="67">
        <v>95</v>
      </c>
      <c r="H25" s="88">
        <f t="shared" si="0"/>
        <v>230</v>
      </c>
      <c r="I25" s="88">
        <f t="shared" si="1"/>
        <v>76.66666666666667</v>
      </c>
      <c r="J25" s="131"/>
      <c r="K25" s="131"/>
      <c r="L25" s="77"/>
      <c r="M25" s="16"/>
      <c r="N25" s="16"/>
    </row>
    <row r="26" spans="1:14" ht="15" customHeight="1">
      <c r="A26" s="107" t="s">
        <v>294</v>
      </c>
      <c r="B26" s="49" t="s">
        <v>207</v>
      </c>
      <c r="C26" s="61" t="s">
        <v>128</v>
      </c>
      <c r="D26" s="50" t="s">
        <v>213</v>
      </c>
      <c r="E26" s="67">
        <v>70</v>
      </c>
      <c r="F26" s="67">
        <v>70</v>
      </c>
      <c r="G26" s="67">
        <v>80</v>
      </c>
      <c r="H26" s="88">
        <f t="shared" si="0"/>
        <v>220</v>
      </c>
      <c r="I26" s="88">
        <f t="shared" si="1"/>
        <v>73.33333333333333</v>
      </c>
      <c r="J26" s="131"/>
      <c r="K26" s="131"/>
      <c r="L26" s="77"/>
      <c r="M26" s="56">
        <f>MIN(E26:G26)</f>
        <v>70</v>
      </c>
      <c r="N26" s="16"/>
    </row>
    <row r="27" spans="1:14" ht="15" customHeight="1">
      <c r="A27" s="107" t="s">
        <v>294</v>
      </c>
      <c r="B27" s="49" t="s">
        <v>209</v>
      </c>
      <c r="C27" s="61" t="s">
        <v>128</v>
      </c>
      <c r="D27" s="62" t="s">
        <v>213</v>
      </c>
      <c r="E27" s="67">
        <v>30</v>
      </c>
      <c r="F27" s="67">
        <v>100</v>
      </c>
      <c r="G27" s="67">
        <v>90</v>
      </c>
      <c r="H27" s="88">
        <f t="shared" si="0"/>
        <v>220</v>
      </c>
      <c r="I27" s="88">
        <f t="shared" si="1"/>
        <v>73.33333333333333</v>
      </c>
      <c r="J27" s="131"/>
      <c r="K27" s="131"/>
      <c r="L27" s="77"/>
      <c r="M27" s="56">
        <f>MIN(E27:G27)</f>
        <v>30</v>
      </c>
      <c r="N27" s="16"/>
    </row>
    <row r="28" spans="1:14" ht="15" customHeight="1">
      <c r="A28" s="107" t="s">
        <v>294</v>
      </c>
      <c r="B28" s="49" t="s">
        <v>202</v>
      </c>
      <c r="C28" s="61" t="s">
        <v>170</v>
      </c>
      <c r="D28" s="145" t="s">
        <v>177</v>
      </c>
      <c r="E28" s="67">
        <v>90</v>
      </c>
      <c r="F28" s="67">
        <v>70</v>
      </c>
      <c r="G28" s="67">
        <v>60</v>
      </c>
      <c r="H28" s="88">
        <f t="shared" si="0"/>
        <v>220</v>
      </c>
      <c r="I28" s="88">
        <f t="shared" si="1"/>
        <v>73.33333333333333</v>
      </c>
      <c r="J28" s="131"/>
      <c r="K28" s="131"/>
      <c r="L28" s="77"/>
      <c r="M28" s="56">
        <f>MIN(E28:G28)</f>
        <v>60</v>
      </c>
      <c r="N28" s="16"/>
    </row>
    <row r="29" spans="1:14" ht="15" customHeight="1">
      <c r="A29" s="107" t="s">
        <v>294</v>
      </c>
      <c r="B29" s="140" t="s">
        <v>218</v>
      </c>
      <c r="C29" s="48" t="s">
        <v>128</v>
      </c>
      <c r="D29" s="168" t="s">
        <v>216</v>
      </c>
      <c r="E29" s="67">
        <v>80</v>
      </c>
      <c r="F29" s="67">
        <v>80</v>
      </c>
      <c r="G29" s="67">
        <v>60</v>
      </c>
      <c r="H29" s="88">
        <f t="shared" si="0"/>
        <v>220</v>
      </c>
      <c r="I29" s="88">
        <f t="shared" si="1"/>
        <v>73.33333333333333</v>
      </c>
      <c r="J29" s="131"/>
      <c r="K29" s="131"/>
      <c r="L29" s="77"/>
      <c r="M29" s="16"/>
      <c r="N29" s="16"/>
    </row>
    <row r="30" spans="1:14" ht="15" customHeight="1">
      <c r="A30" s="107" t="s">
        <v>280</v>
      </c>
      <c r="B30" s="51" t="s">
        <v>208</v>
      </c>
      <c r="C30" s="65" t="s">
        <v>128</v>
      </c>
      <c r="D30" s="146" t="s">
        <v>213</v>
      </c>
      <c r="E30" s="67">
        <v>95</v>
      </c>
      <c r="F30" s="67">
        <v>50</v>
      </c>
      <c r="G30" s="67">
        <v>70</v>
      </c>
      <c r="H30" s="88">
        <f t="shared" si="0"/>
        <v>215</v>
      </c>
      <c r="I30" s="88">
        <f t="shared" si="1"/>
        <v>71.66666666666667</v>
      </c>
      <c r="J30" s="131"/>
      <c r="K30" s="131"/>
      <c r="L30" s="77"/>
      <c r="M30" s="56">
        <f>MIN(E30:G30)</f>
        <v>50</v>
      </c>
      <c r="N30" s="16"/>
    </row>
    <row r="31" spans="1:14" ht="15" customHeight="1">
      <c r="A31" s="107" t="s">
        <v>295</v>
      </c>
      <c r="B31" s="49" t="s">
        <v>206</v>
      </c>
      <c r="C31" s="61" t="s">
        <v>128</v>
      </c>
      <c r="D31" s="76" t="s">
        <v>213</v>
      </c>
      <c r="E31" s="67">
        <v>40</v>
      </c>
      <c r="F31" s="67">
        <v>100</v>
      </c>
      <c r="G31" s="67">
        <v>70</v>
      </c>
      <c r="H31" s="88">
        <f t="shared" si="0"/>
        <v>210</v>
      </c>
      <c r="I31" s="88">
        <f t="shared" si="1"/>
        <v>70</v>
      </c>
      <c r="J31" s="131"/>
      <c r="K31" s="131"/>
      <c r="L31" s="77"/>
      <c r="M31" s="16"/>
      <c r="N31" s="16"/>
    </row>
    <row r="32" spans="1:14" ht="15" customHeight="1">
      <c r="A32" s="107" t="s">
        <v>295</v>
      </c>
      <c r="B32" s="49" t="s">
        <v>125</v>
      </c>
      <c r="C32" s="61" t="s">
        <v>130</v>
      </c>
      <c r="D32" s="62" t="s">
        <v>134</v>
      </c>
      <c r="E32" s="67">
        <v>80</v>
      </c>
      <c r="F32" s="67">
        <v>50</v>
      </c>
      <c r="G32" s="67">
        <v>80</v>
      </c>
      <c r="H32" s="88">
        <f t="shared" si="0"/>
        <v>210</v>
      </c>
      <c r="I32" s="88">
        <f t="shared" si="1"/>
        <v>70</v>
      </c>
      <c r="J32" s="132"/>
      <c r="K32" s="132"/>
      <c r="L32" s="105"/>
      <c r="M32" s="63">
        <f>MIN(E32:G32)</f>
        <v>50</v>
      </c>
      <c r="N32" s="54"/>
    </row>
    <row r="33" spans="1:14" ht="15" customHeight="1">
      <c r="A33" s="107" t="s">
        <v>295</v>
      </c>
      <c r="B33" s="49" t="s">
        <v>203</v>
      </c>
      <c r="C33" s="61" t="s">
        <v>130</v>
      </c>
      <c r="D33" s="145" t="s">
        <v>172</v>
      </c>
      <c r="E33" s="67">
        <v>60</v>
      </c>
      <c r="F33" s="67">
        <v>50</v>
      </c>
      <c r="G33" s="67">
        <v>100</v>
      </c>
      <c r="H33" s="88">
        <f t="shared" si="0"/>
        <v>210</v>
      </c>
      <c r="I33" s="88">
        <f t="shared" si="1"/>
        <v>70</v>
      </c>
      <c r="J33" s="132"/>
      <c r="K33" s="132"/>
      <c r="L33" s="105"/>
      <c r="M33" s="63">
        <f>MIN(E33:G33)</f>
        <v>50</v>
      </c>
      <c r="N33" s="54"/>
    </row>
    <row r="34" spans="1:14" s="55" customFormat="1" ht="15" customHeight="1">
      <c r="A34" s="107" t="s">
        <v>281</v>
      </c>
      <c r="B34" s="49" t="s">
        <v>148</v>
      </c>
      <c r="C34" s="61" t="s">
        <v>128</v>
      </c>
      <c r="D34" s="145" t="s">
        <v>171</v>
      </c>
      <c r="E34" s="67">
        <v>40</v>
      </c>
      <c r="F34" s="67">
        <v>80</v>
      </c>
      <c r="G34" s="67">
        <v>80</v>
      </c>
      <c r="H34" s="88">
        <f t="shared" si="0"/>
        <v>200</v>
      </c>
      <c r="I34" s="88">
        <f t="shared" si="1"/>
        <v>66.66666666666667</v>
      </c>
      <c r="J34" s="131"/>
      <c r="K34" s="131"/>
      <c r="L34" s="77"/>
      <c r="M34" s="16"/>
      <c r="N34" s="16"/>
    </row>
    <row r="35" spans="1:14" ht="15" customHeight="1">
      <c r="A35" s="107" t="s">
        <v>282</v>
      </c>
      <c r="B35" s="49" t="s">
        <v>158</v>
      </c>
      <c r="C35" s="61" t="s">
        <v>128</v>
      </c>
      <c r="D35" s="76" t="s">
        <v>171</v>
      </c>
      <c r="E35" s="67">
        <v>60</v>
      </c>
      <c r="F35" s="67">
        <v>30</v>
      </c>
      <c r="G35" s="67">
        <v>100</v>
      </c>
      <c r="H35" s="88">
        <f t="shared" si="0"/>
        <v>190</v>
      </c>
      <c r="I35" s="88">
        <f t="shared" si="1"/>
        <v>63.333333333333336</v>
      </c>
      <c r="J35" s="131"/>
      <c r="K35" s="131"/>
      <c r="L35" s="77"/>
      <c r="M35" s="56">
        <f>MIN(E35:G35)</f>
        <v>30</v>
      </c>
      <c r="N35" s="16"/>
    </row>
    <row r="36" spans="1:14" ht="15" customHeight="1">
      <c r="A36" s="107" t="s">
        <v>296</v>
      </c>
      <c r="B36" s="49" t="s">
        <v>153</v>
      </c>
      <c r="C36" s="61" t="s">
        <v>167</v>
      </c>
      <c r="D36" s="146" t="s">
        <v>173</v>
      </c>
      <c r="E36" s="67">
        <v>60</v>
      </c>
      <c r="F36" s="67">
        <v>60</v>
      </c>
      <c r="G36" s="67">
        <v>60</v>
      </c>
      <c r="H36" s="88">
        <f t="shared" si="0"/>
        <v>180</v>
      </c>
      <c r="I36" s="88">
        <f t="shared" si="1"/>
        <v>60</v>
      </c>
      <c r="J36" s="131"/>
      <c r="K36" s="131"/>
      <c r="L36" s="77"/>
      <c r="M36" s="16"/>
      <c r="N36" s="16"/>
    </row>
    <row r="37" spans="1:14" ht="15" customHeight="1">
      <c r="A37" s="107" t="s">
        <v>296</v>
      </c>
      <c r="B37" s="49" t="s">
        <v>290</v>
      </c>
      <c r="C37" s="61" t="s">
        <v>170</v>
      </c>
      <c r="D37" s="145" t="s">
        <v>177</v>
      </c>
      <c r="E37" s="67">
        <v>40</v>
      </c>
      <c r="F37" s="67">
        <v>50</v>
      </c>
      <c r="G37" s="67">
        <v>90</v>
      </c>
      <c r="H37" s="88">
        <f t="shared" si="0"/>
        <v>180</v>
      </c>
      <c r="I37" s="88">
        <f t="shared" si="1"/>
        <v>60</v>
      </c>
      <c r="J37" s="131"/>
      <c r="K37" s="131"/>
      <c r="L37" s="77"/>
      <c r="M37" s="56">
        <f aca="true" t="shared" si="2" ref="M37:M42">MIN(E37:G37)</f>
        <v>40</v>
      </c>
      <c r="N37" s="16"/>
    </row>
    <row r="38" spans="1:14" s="55" customFormat="1" ht="15" customHeight="1">
      <c r="A38" s="107" t="s">
        <v>296</v>
      </c>
      <c r="B38" s="52" t="s">
        <v>164</v>
      </c>
      <c r="C38" s="74" t="s">
        <v>128</v>
      </c>
      <c r="D38" s="75" t="s">
        <v>171</v>
      </c>
      <c r="E38" s="67">
        <v>60</v>
      </c>
      <c r="F38" s="67">
        <v>90</v>
      </c>
      <c r="G38" s="67">
        <v>30</v>
      </c>
      <c r="H38" s="88">
        <f t="shared" si="0"/>
        <v>180</v>
      </c>
      <c r="I38" s="88">
        <f t="shared" si="1"/>
        <v>60</v>
      </c>
      <c r="J38" s="131"/>
      <c r="K38" s="131"/>
      <c r="L38" s="77"/>
      <c r="M38" s="63">
        <f t="shared" si="2"/>
        <v>30</v>
      </c>
      <c r="N38" s="54"/>
    </row>
    <row r="39" spans="1:14" ht="15" customHeight="1">
      <c r="A39" s="107" t="s">
        <v>283</v>
      </c>
      <c r="B39" s="49" t="s">
        <v>122</v>
      </c>
      <c r="C39" s="61" t="s">
        <v>129</v>
      </c>
      <c r="D39" s="76" t="s">
        <v>133</v>
      </c>
      <c r="E39" s="67">
        <v>40</v>
      </c>
      <c r="F39" s="67">
        <v>95</v>
      </c>
      <c r="G39" s="67">
        <v>40</v>
      </c>
      <c r="H39" s="88">
        <f t="shared" si="0"/>
        <v>175</v>
      </c>
      <c r="I39" s="88">
        <f t="shared" si="1"/>
        <v>58.333333333333336</v>
      </c>
      <c r="J39" s="131"/>
      <c r="K39" s="131"/>
      <c r="L39" s="77"/>
      <c r="M39" s="56">
        <f t="shared" si="2"/>
        <v>40</v>
      </c>
      <c r="N39" s="16"/>
    </row>
    <row r="40" spans="1:14" ht="15" customHeight="1">
      <c r="A40" s="107" t="s">
        <v>284</v>
      </c>
      <c r="B40" s="49" t="s">
        <v>211</v>
      </c>
      <c r="C40" s="61" t="s">
        <v>170</v>
      </c>
      <c r="D40" s="76" t="s">
        <v>177</v>
      </c>
      <c r="E40" s="67">
        <v>40</v>
      </c>
      <c r="F40" s="67">
        <v>70</v>
      </c>
      <c r="G40" s="67">
        <v>60</v>
      </c>
      <c r="H40" s="88">
        <f t="shared" si="0"/>
        <v>170</v>
      </c>
      <c r="I40" s="88">
        <f t="shared" si="1"/>
        <v>56.666666666666664</v>
      </c>
      <c r="J40" s="131"/>
      <c r="K40" s="131"/>
      <c r="L40" s="77"/>
      <c r="M40" s="56">
        <f t="shared" si="2"/>
        <v>40</v>
      </c>
      <c r="N40" s="16"/>
    </row>
    <row r="41" spans="1:14" ht="15" customHeight="1">
      <c r="A41" s="107" t="s">
        <v>285</v>
      </c>
      <c r="B41" s="51" t="s">
        <v>201</v>
      </c>
      <c r="C41" s="65" t="s">
        <v>167</v>
      </c>
      <c r="D41" s="76" t="s">
        <v>173</v>
      </c>
      <c r="E41" s="67">
        <v>40</v>
      </c>
      <c r="F41" s="67">
        <v>60</v>
      </c>
      <c r="G41" s="67">
        <v>50</v>
      </c>
      <c r="H41" s="88">
        <f t="shared" si="0"/>
        <v>150</v>
      </c>
      <c r="I41" s="88">
        <f t="shared" si="1"/>
        <v>50</v>
      </c>
      <c r="J41" s="131"/>
      <c r="K41" s="131"/>
      <c r="L41" s="77"/>
      <c r="M41" s="56">
        <f t="shared" si="2"/>
        <v>40</v>
      </c>
      <c r="N41" s="16"/>
    </row>
    <row r="42" spans="1:14" ht="15" customHeight="1">
      <c r="A42" s="107" t="s">
        <v>286</v>
      </c>
      <c r="B42" s="49" t="s">
        <v>156</v>
      </c>
      <c r="C42" s="61" t="s">
        <v>169</v>
      </c>
      <c r="D42" s="145" t="s">
        <v>176</v>
      </c>
      <c r="E42" s="67">
        <v>70</v>
      </c>
      <c r="F42" s="67">
        <v>10</v>
      </c>
      <c r="G42" s="67">
        <v>30</v>
      </c>
      <c r="H42" s="88">
        <f t="shared" si="0"/>
        <v>110</v>
      </c>
      <c r="I42" s="88">
        <f t="shared" si="1"/>
        <v>36.666666666666664</v>
      </c>
      <c r="J42" s="131"/>
      <c r="K42" s="131"/>
      <c r="L42" s="77"/>
      <c r="M42" s="56">
        <f t="shared" si="2"/>
        <v>10</v>
      </c>
      <c r="N42" s="16"/>
    </row>
    <row r="43" spans="1:14" ht="15" customHeight="1">
      <c r="A43" s="107" t="s">
        <v>287</v>
      </c>
      <c r="B43" s="51" t="s">
        <v>152</v>
      </c>
      <c r="C43" s="65" t="s">
        <v>128</v>
      </c>
      <c r="D43" s="62" t="s">
        <v>171</v>
      </c>
      <c r="E43" s="67">
        <v>30</v>
      </c>
      <c r="F43" s="67">
        <v>30</v>
      </c>
      <c r="G43" s="67">
        <v>40</v>
      </c>
      <c r="H43" s="88">
        <f t="shared" si="0"/>
        <v>100</v>
      </c>
      <c r="I43" s="88">
        <f t="shared" si="1"/>
        <v>33.333333333333336</v>
      </c>
      <c r="J43" s="131"/>
      <c r="K43" s="131"/>
      <c r="L43" s="77"/>
      <c r="M43" s="16"/>
      <c r="N43" s="16"/>
    </row>
    <row r="44" spans="1:14" ht="15" customHeight="1" thickBot="1">
      <c r="A44" s="109" t="s">
        <v>264</v>
      </c>
      <c r="B44" s="141" t="s">
        <v>126</v>
      </c>
      <c r="C44" s="142" t="s">
        <v>128</v>
      </c>
      <c r="D44" s="174" t="s">
        <v>132</v>
      </c>
      <c r="E44" s="69">
        <v>20</v>
      </c>
      <c r="F44" s="69">
        <v>20</v>
      </c>
      <c r="G44" s="69">
        <v>30</v>
      </c>
      <c r="H44" s="89">
        <f t="shared" si="0"/>
        <v>70</v>
      </c>
      <c r="I44" s="89">
        <f t="shared" si="1"/>
        <v>23.333333333333332</v>
      </c>
      <c r="J44" s="133"/>
      <c r="K44" s="133"/>
      <c r="L44" s="86"/>
      <c r="M44" s="16"/>
      <c r="N44" s="16"/>
    </row>
    <row r="45" ht="15" customHeight="1" thickBot="1"/>
    <row r="46" spans="2:12" ht="15" customHeight="1">
      <c r="B46" s="20" t="s">
        <v>32</v>
      </c>
      <c r="C46" s="206" t="s">
        <v>19</v>
      </c>
      <c r="D46" s="206"/>
      <c r="E46" s="202" t="s">
        <v>7</v>
      </c>
      <c r="F46" s="203"/>
      <c r="G46" s="204" t="s">
        <v>31</v>
      </c>
      <c r="H46" s="309"/>
      <c r="I46" s="28"/>
      <c r="J46" s="28"/>
      <c r="K46" s="28"/>
      <c r="L46" s="28"/>
    </row>
    <row r="47" spans="2:12" ht="15" customHeight="1">
      <c r="B47" s="24" t="s">
        <v>37</v>
      </c>
      <c r="C47" s="200" t="s">
        <v>106</v>
      </c>
      <c r="D47" s="200"/>
      <c r="E47" s="201" t="s">
        <v>107</v>
      </c>
      <c r="F47" s="201"/>
      <c r="G47" s="215"/>
      <c r="H47" s="307"/>
      <c r="I47" s="35"/>
      <c r="J47" s="35"/>
      <c r="K47" s="35"/>
      <c r="L47" s="35"/>
    </row>
    <row r="48" spans="2:12" ht="15" customHeight="1">
      <c r="B48" s="24" t="s">
        <v>38</v>
      </c>
      <c r="C48" s="200" t="s">
        <v>108</v>
      </c>
      <c r="D48" s="200"/>
      <c r="E48" s="201" t="s">
        <v>109</v>
      </c>
      <c r="F48" s="201"/>
      <c r="G48" s="215"/>
      <c r="H48" s="307"/>
      <c r="I48" s="31"/>
      <c r="J48" s="31"/>
      <c r="K48" s="31"/>
      <c r="L48" s="31"/>
    </row>
    <row r="49" spans="2:12" ht="15" customHeight="1">
      <c r="B49" s="24"/>
      <c r="C49" s="211"/>
      <c r="D49" s="211"/>
      <c r="E49" s="201"/>
      <c r="F49" s="201"/>
      <c r="G49" s="215"/>
      <c r="H49" s="307"/>
      <c r="I49" s="31"/>
      <c r="J49" s="31"/>
      <c r="K49" s="31"/>
      <c r="L49" s="31"/>
    </row>
    <row r="50" spans="2:12" ht="15" customHeight="1">
      <c r="B50" s="24"/>
      <c r="C50" s="211"/>
      <c r="D50" s="211"/>
      <c r="E50" s="201"/>
      <c r="F50" s="201"/>
      <c r="G50" s="215"/>
      <c r="H50" s="307"/>
      <c r="I50" s="31"/>
      <c r="J50" s="31"/>
      <c r="K50" s="31"/>
      <c r="L50" s="31"/>
    </row>
    <row r="51" spans="2:12" ht="15" customHeight="1">
      <c r="B51" s="22" t="s">
        <v>35</v>
      </c>
      <c r="C51" s="211" t="s">
        <v>104</v>
      </c>
      <c r="D51" s="211"/>
      <c r="E51" s="201" t="s">
        <v>105</v>
      </c>
      <c r="F51" s="201"/>
      <c r="G51" s="215"/>
      <c r="H51" s="307"/>
      <c r="I51" s="30"/>
      <c r="J51" s="30"/>
      <c r="K51" s="30"/>
      <c r="L51" s="30"/>
    </row>
    <row r="52" spans="2:12" ht="15" customHeight="1" thickBot="1">
      <c r="B52" s="26" t="s">
        <v>36</v>
      </c>
      <c r="C52" s="210" t="s">
        <v>246</v>
      </c>
      <c r="D52" s="210"/>
      <c r="E52" s="212"/>
      <c r="F52" s="212"/>
      <c r="G52" s="213"/>
      <c r="H52" s="308"/>
      <c r="I52" s="36"/>
      <c r="J52" s="36"/>
      <c r="K52" s="36"/>
      <c r="L52" s="36"/>
    </row>
  </sheetData>
  <sheetProtection/>
  <mergeCells count="32">
    <mergeCell ref="H6:H7"/>
    <mergeCell ref="G49:H49"/>
    <mergeCell ref="G50:H50"/>
    <mergeCell ref="G51:H51"/>
    <mergeCell ref="A3:B4"/>
    <mergeCell ref="A6:A7"/>
    <mergeCell ref="B6:B7"/>
    <mergeCell ref="C6:C7"/>
    <mergeCell ref="G52:H52"/>
    <mergeCell ref="J6:J7"/>
    <mergeCell ref="G47:H47"/>
    <mergeCell ref="G46:H46"/>
    <mergeCell ref="E6:G6"/>
    <mergeCell ref="I6:I7"/>
    <mergeCell ref="L6:L7"/>
    <mergeCell ref="K6:K7"/>
    <mergeCell ref="C47:D47"/>
    <mergeCell ref="C48:D48"/>
    <mergeCell ref="E47:F47"/>
    <mergeCell ref="E48:F48"/>
    <mergeCell ref="E46:F46"/>
    <mergeCell ref="C46:D46"/>
    <mergeCell ref="D6:D7"/>
    <mergeCell ref="G48:H48"/>
    <mergeCell ref="C52:D52"/>
    <mergeCell ref="C51:D51"/>
    <mergeCell ref="C49:D49"/>
    <mergeCell ref="E49:F49"/>
    <mergeCell ref="E50:F50"/>
    <mergeCell ref="E51:F51"/>
    <mergeCell ref="E52:F52"/>
    <mergeCell ref="C50:D50"/>
  </mergeCells>
  <printOptions/>
  <pageMargins left="0.3937007874015748" right="0.3937007874015748" top="0.3937007874015748" bottom="0.5905511811023623" header="0.31496062992125984" footer="0.31496062992125984"/>
  <pageSetup fitToHeight="5" horizontalDpi="300" verticalDpi="300" orientation="landscape" paperSize="9" scale="99" r:id="rId1"/>
  <headerFooter alignWithMargins="0">
    <oddFooter>&amp;CStránka &amp;P z &amp;N</oddFooter>
  </headerFooter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Michal</cp:lastModifiedBy>
  <cp:lastPrinted>2014-06-15T10:29:36Z</cp:lastPrinted>
  <dcterms:created xsi:type="dcterms:W3CDTF">2005-07-31T10:02:30Z</dcterms:created>
  <dcterms:modified xsi:type="dcterms:W3CDTF">2014-06-15T10:29:56Z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